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44" windowHeight="9648" tabRatio="573" activeTab="7"/>
  </bookViews>
  <sheets>
    <sheet name="0" sheetId="1" r:id="rId1"/>
    <sheet name="1 " sheetId="2" r:id="rId2"/>
    <sheet name="2" sheetId="3" r:id="rId3"/>
    <sheet name=" 3 " sheetId="4" r:id="rId4"/>
    <sheet name="4 " sheetId="5" r:id="rId5"/>
    <sheet name="5 " sheetId="6" r:id="rId6"/>
    <sheet name="6 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7">'[1]Sheet1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7">'[1]Sheet1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'[4]Sheet3'!$A$3</definedName>
    <definedName name="hjj" localSheetId="2">'[5]Sheet3'!$A$3</definedName>
    <definedName name="hjj" localSheetId="4">'[4]Sheet3'!$A$3</definedName>
    <definedName name="hjj" localSheetId="5">'[4]Sheet3'!$A$3</definedName>
    <definedName name="hjj" localSheetId="6">'[6]Sheet3'!$A$3</definedName>
    <definedName name="hjj">'[7]Sheet3'!$A$3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 localSheetId="7">'[1]Sheet1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'!$B$1:$F$28</definedName>
    <definedName name="_xlnm.Print_Area" localSheetId="1">'1 '!$A$1:$C$9</definedName>
    <definedName name="_xlnm.Print_Area" localSheetId="2">'2'!$A$1:$M$33</definedName>
    <definedName name="_xlnm.Print_Area" localSheetId="4">'4 '!$A$1:$E$25</definedName>
    <definedName name="_xlnm.Print_Area" localSheetId="5">'5 '!$A$1:$E$15</definedName>
    <definedName name="_xlnm.Print_Area" localSheetId="6">'6 '!$A$1:$E$30</definedName>
    <definedName name="_xlnm.Print_Area" localSheetId="7">'7'!$A$2:$BW$30</definedName>
    <definedName name="олд" localSheetId="0">'[3]Sheet1 (3)'!#REF!</definedName>
    <definedName name="олд" localSheetId="1">'[3]Sheet1 (3)'!#REF!</definedName>
    <definedName name="олд" localSheetId="2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'[8]Sheet3'!$A$2</definedName>
    <definedName name="ц" localSheetId="2">'[9]Sheet3'!$A$2</definedName>
    <definedName name="ц" localSheetId="4">'[8]Sheet3'!$A$2</definedName>
    <definedName name="ц" localSheetId="5">'[8]Sheet3'!$A$2</definedName>
    <definedName name="ц" localSheetId="6">'[10]Sheet3'!$A$2</definedName>
    <definedName name="ц">'[11]Sheet3'!$A$2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<sst xmlns="http://schemas.openxmlformats.org/spreadsheetml/2006/main" count="317" uniqueCount="207">
  <si>
    <t>Показник</t>
  </si>
  <si>
    <t>зміна значення</t>
  </si>
  <si>
    <t>%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</si>
  <si>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</si>
  <si>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</si>
  <si>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</si>
  <si>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</si>
  <si>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</si>
  <si>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</si>
  <si>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</si>
  <si>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</si>
  <si>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</si>
  <si>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</si>
  <si>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</si>
  <si>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</si>
  <si>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</si>
  <si>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</si>
  <si>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</si>
  <si>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</si>
  <si>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</si>
  <si>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</si>
  <si>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</si>
  <si>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</si>
  <si>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</si>
  <si>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</si>
  <si>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</si>
  <si>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</si>
  <si>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</si>
  <si>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</si>
  <si>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</si>
  <si>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</si>
  <si>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</si>
  <si>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</si>
  <si>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</si>
  <si>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</si>
  <si>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</si>
  <si>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</si>
  <si>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</si>
  <si>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</si>
  <si>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</si>
  <si>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</si>
  <si>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</si>
  <si>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</si>
  <si>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</si>
  <si>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</si>
  <si>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</si>
  <si>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</si>
  <si>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</si>
  <si>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</si>
  <si>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</si>
  <si>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</si>
  <si>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</si>
  <si>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</si>
  <si>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</si>
  <si>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</si>
  <si>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</si>
  <si>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</si>
  <si>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</si>
  <si>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</si>
  <si>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</si>
  <si>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</si>
  <si>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</si>
  <si>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</si>
  <si>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</si>
  <si>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</si>
  <si>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</si>
  <si>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</si>
  <si>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</si>
  <si>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</si>
  <si>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</si>
  <si>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</si>
  <si>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</si>
  <si>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</si>
  <si>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</si>
  <si>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</si>
  <si>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</si>
  <si>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</si>
  <si>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</si>
  <si>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</si>
  <si>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</si>
  <si>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</si>
  <si>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Надання послуг службою зайнятості Запорізької області</t>
  </si>
  <si>
    <t>Чисельність осіб, які брали участь у громадських  та інших роботах тимчасового характеру</t>
  </si>
  <si>
    <t>Запорізька область</t>
  </si>
  <si>
    <t>Запорізький МЦЗ</t>
  </si>
  <si>
    <t xml:space="preserve"> + (-)                            осіб</t>
  </si>
  <si>
    <t xml:space="preserve"> + (-)                       осіб</t>
  </si>
  <si>
    <t xml:space="preserve">Діяльність Запорізької обласної служби зайнятості </t>
  </si>
  <si>
    <t>К-Дніпровська філія</t>
  </si>
  <si>
    <t>Токмацька філія</t>
  </si>
  <si>
    <t>Пологівська філія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</si>
  <si>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</si>
  <si>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</si>
  <si>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</si>
  <si>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</si>
  <si>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</si>
  <si>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</si>
  <si>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</si>
  <si>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</si>
  <si>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</si>
  <si>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 xml:space="preserve"> 2018 р.</t>
  </si>
  <si>
    <t>Станом на дату: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</si>
  <si>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</si>
  <si>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</si>
  <si>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</si>
  <si>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</si>
  <si>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</si>
  <si>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</si>
  <si>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</si>
  <si>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</si>
  <si>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Бердянський МРЦЗ</t>
  </si>
  <si>
    <t>Мелітопольський МРЦЗ</t>
  </si>
  <si>
    <t>Продовження</t>
  </si>
  <si>
    <r>
      <t xml:space="preserve">Мали статус                           безробітного, </t>
    </r>
    <r>
      <rPr>
        <i/>
        <sz val="12"/>
        <rFont val="Times New Roman"/>
        <family val="1"/>
      </rPr>
      <t>осіб</t>
    </r>
  </si>
  <si>
    <t>у т.ч.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</si>
  <si>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</si>
  <si>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</si>
  <si>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>Працевлаштовано до набуття статусу  безробітного,</t>
    </r>
    <r>
      <rPr>
        <i/>
        <sz val="11"/>
        <rFont val="Times New Roman"/>
        <family val="1"/>
      </rPr>
      <t xml:space="preserve"> осіб</t>
    </r>
  </si>
  <si>
    <t>Питома вага працевлашто-           ваних до набуття статусу безробітного,%</t>
  </si>
  <si>
    <t>різ-ниця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</si>
  <si>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1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</si>
  <si>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</si>
  <si>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1"/>
        <rFont val="Times New Roman"/>
        <family val="1"/>
      </rPr>
      <t>осіб</t>
    </r>
  </si>
  <si>
    <t>з них:</t>
  </si>
  <si>
    <r>
      <t xml:space="preserve">отримують допомогу                             по безробіттю, </t>
    </r>
    <r>
      <rPr>
        <i/>
        <sz val="11"/>
        <rFont val="Times New Roman"/>
        <family val="1"/>
      </rPr>
      <t>осіб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</si>
  <si>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</si>
  <si>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</si>
  <si>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(за даними Головного управління статистики у Запорізькій області)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</si>
  <si>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</si>
  <si>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</si>
  <si>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 xml:space="preserve">Рівень безробіття (за методологією МОП), % </t>
  </si>
  <si>
    <t xml:space="preserve"> 2019 р.</t>
  </si>
  <si>
    <t>Робоча сила, (тис. осіб)</t>
  </si>
  <si>
    <t>Рівень участі населення в робочій силі, (%)</t>
  </si>
  <si>
    <t>(за даними обстеження робочої сили)</t>
  </si>
  <si>
    <t>різниця</t>
  </si>
  <si>
    <t xml:space="preserve">   Питома вага працевлаштованих до набуття статусу  безробітного, %</t>
  </si>
  <si>
    <t>Всього отримали ваучер на навчання, осіб</t>
  </si>
  <si>
    <t>Всього отримували послуги, осіб</t>
  </si>
  <si>
    <r>
      <rPr>
        <i/>
        <sz val="14"/>
        <rFont val="Times New Roman"/>
        <family val="1"/>
      </rPr>
      <t>з них,</t>
    </r>
    <r>
      <rPr>
        <b/>
        <sz val="14"/>
        <rFont val="Times New Roman"/>
        <family val="1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</si>
  <si>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</si>
  <si>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t xml:space="preserve">   Працевлаштовано до набуття статусу, осіб</t>
  </si>
  <si>
    <t xml:space="preserve">  - з компенсацією витрат роботодавцю єдиного внеску, осіб</t>
  </si>
  <si>
    <t xml:space="preserve">  - шляхом одноразової виплати допомоги по безробіттю,  осіб</t>
  </si>
  <si>
    <t>Проходили професійне навчання безробітні, осіб</t>
  </si>
  <si>
    <t xml:space="preserve">    з них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</si>
  <si>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</si>
  <si>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</si>
  <si>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</si>
  <si>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</si>
  <si>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вакансій, одиниць</t>
  </si>
  <si>
    <t>Середній розмір заробітної плати у вакансіях, грн.</t>
  </si>
  <si>
    <r>
      <rPr>
        <i/>
        <sz val="14"/>
        <rFont val="Times New Roman"/>
        <family val="1"/>
      </rPr>
      <t xml:space="preserve">з них, </t>
    </r>
    <r>
      <rPr>
        <b/>
        <sz val="14"/>
        <rFont val="Times New Roman"/>
        <family val="1"/>
      </rPr>
      <t>мали статус безробітного,  осіб</t>
    </r>
  </si>
  <si>
    <t>Кількість вакансій по формі 3-ПН, одиниць</t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</si>
  <si>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</si>
  <si>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t>Всього отримують послуги на кінець періоду, осіб</t>
  </si>
  <si>
    <t>Показники робочої сили Запорізької області за 2019 рік</t>
  </si>
  <si>
    <r>
      <t xml:space="preserve">15 років і старше - </t>
    </r>
    <r>
      <rPr>
        <b/>
        <sz val="14"/>
        <color indexed="8"/>
        <rFont val="Times New Roman"/>
        <family val="1"/>
      </rPr>
      <t>745,2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</si>
  <si>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741,6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</si>
  <si>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707,7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</si>
  <si>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51,2%</t>
    </r>
  </si>
  <si>
    <r>
      <t xml:space="preserve">15-70 років - </t>
    </r>
    <r>
      <rPr>
        <b/>
        <sz val="14"/>
        <color indexed="8"/>
        <rFont val="Times New Roman"/>
        <family val="1"/>
      </rPr>
      <t>58,1,%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</si>
  <si>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68,5%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</si>
  <si>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77,5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</si>
  <si>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77,5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</si>
  <si>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77,5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</si>
  <si>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9,4%</t>
    </r>
  </si>
  <si>
    <r>
      <t xml:space="preserve">15-70 років - </t>
    </r>
    <r>
      <rPr>
        <b/>
        <sz val="14"/>
        <color indexed="8"/>
        <rFont val="Times New Roman"/>
        <family val="1"/>
      </rPr>
      <t>9,5%</t>
    </r>
  </si>
  <si>
    <r>
      <t>працездатного віку -</t>
    </r>
    <r>
      <rPr>
        <b/>
        <sz val="14"/>
        <color indexed="8"/>
        <rFont val="Times New Roman"/>
        <family val="1"/>
      </rPr>
      <t xml:space="preserve"> 9,9%</t>
    </r>
  </si>
  <si>
    <t>Робоча сила у віці 15-70 років у середньому 
за 2018 -2019 рр.                                                                                                                                                   по Запорізькій області</t>
  </si>
  <si>
    <t xml:space="preserve">Робоча сила віком 15-70 років за 2018 -2019 рр.  </t>
  </si>
  <si>
    <t>у 4,5 р.</t>
  </si>
  <si>
    <t>у 6,1 р.</t>
  </si>
  <si>
    <t>у 4,8 р.</t>
  </si>
  <si>
    <t>у 2,3 р.</t>
  </si>
  <si>
    <t>у 3,4 р.</t>
  </si>
  <si>
    <t>у 3,2 р.</t>
  </si>
  <si>
    <t>у 1,7 р.</t>
  </si>
  <si>
    <t>у 7,2 р.</t>
  </si>
  <si>
    <t>у 2,0 р.</t>
  </si>
  <si>
    <t>у 1,9 р.</t>
  </si>
  <si>
    <t>у 2,5 р.</t>
  </si>
  <si>
    <t>у 2,4 р.</t>
  </si>
  <si>
    <t>січень-квітень
2019 р.</t>
  </si>
  <si>
    <t>Інформація щодо запланованого масового вивільнення працівників  
по Запорізькій області  за січень-квітень 2019-2020 рр.</t>
  </si>
  <si>
    <t>січень-квітень
2020 р.</t>
  </si>
  <si>
    <t>Інформація щодо запланованого масового вивільнення працівників                                                                                             по Запорізькій області за січень-квітень 2019-2020 рр.</t>
  </si>
  <si>
    <t xml:space="preserve"> у січні-квітні 2019-2020 рр.</t>
  </si>
  <si>
    <r>
      <t>Середній розмір допомоги по безробіттю у квітні,</t>
    </r>
    <r>
      <rPr>
        <i/>
        <sz val="11"/>
        <rFont val="Times New Roman"/>
        <family val="1"/>
      </rPr>
      <t xml:space="preserve"> грн.</t>
    </r>
  </si>
  <si>
    <t>за січень-квітень 2019-2020 рр.</t>
  </si>
  <si>
    <t xml:space="preserve">  +1,2 в.п.</t>
  </si>
  <si>
    <t xml:space="preserve"> Працевлаштовано безробітних за направленням служби зайнятості та самостійно</t>
  </si>
  <si>
    <t>1 травня 2019 р.</t>
  </si>
  <si>
    <t>1 травня 2020 р.</t>
  </si>
  <si>
    <t>Середній розмір допомоги по безробіттю, у квітні, грн.</t>
  </si>
  <si>
    <t xml:space="preserve"> + 749 грн.</t>
  </si>
  <si>
    <t xml:space="preserve"> + 555 грн.</t>
  </si>
  <si>
    <t>у 2,8 р.</t>
  </si>
  <si>
    <t>у 40,8 р.</t>
  </si>
  <si>
    <t>у 5,0 р.</t>
  </si>
  <si>
    <t>у 157,8 р.</t>
  </si>
  <si>
    <t>у 1,6 р.</t>
  </si>
  <si>
    <t>у 1,5 р.</t>
  </si>
  <si>
    <t>4,2 р.</t>
  </si>
  <si>
    <t>у 1,4 р.</t>
  </si>
  <si>
    <t>у 6,7 р.</t>
  </si>
  <si>
    <t>у 3,3 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</si>
</sst>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;[Red]#,##0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%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name val="Times New Roman"/>
      <family val="1"/>
    </font>
    <font>
      <sz val="10.5"/>
      <name val="Times New Roman"/>
      <family val="1"/>
    </font>
    <font>
      <b/>
      <sz val="14"/>
      <color indexed="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 Cyr"/>
      <family val="0"/>
    </font>
    <font>
      <b/>
      <sz val="18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double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3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86" fillId="42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86" fillId="43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86" fillId="4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86" fillId="4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86" fillId="46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86" fillId="47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35" borderId="0" applyNumberFormat="0" applyBorder="0" applyAlignment="0" applyProtection="0"/>
    <xf numFmtId="0" fontId="47" fillId="23" borderId="0" applyNumberFormat="0" applyBorder="0" applyAlignment="0" applyProtection="0"/>
    <xf numFmtId="0" fontId="47" fillId="25" borderId="0" applyNumberFormat="0" applyBorder="0" applyAlignment="0" applyProtection="0"/>
    <xf numFmtId="0" fontId="47" fillId="37" borderId="0" applyNumberFormat="0" applyBorder="0" applyAlignment="0" applyProtection="0"/>
    <xf numFmtId="0" fontId="47" fillId="39" borderId="0" applyNumberFormat="0" applyBorder="0" applyAlignment="0" applyProtection="0"/>
    <xf numFmtId="0" fontId="47" fillId="41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0" fontId="52" fillId="58" borderId="2" applyNumberFormat="0" applyAlignment="0" applyProtection="0"/>
    <xf numFmtId="0" fontId="52" fillId="59" borderId="2" applyNumberFormat="0" applyAlignment="0" applyProtection="0"/>
    <xf numFmtId="0" fontId="55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8" fillId="12" borderId="1" applyNumberFormat="0" applyAlignment="0" applyProtection="0"/>
    <xf numFmtId="0" fontId="48" fillId="13" borderId="1" applyNumberFormat="0" applyAlignment="0" applyProtection="0"/>
    <xf numFmtId="0" fontId="56" fillId="0" borderId="6" applyNumberFormat="0" applyFill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1" fillId="62" borderId="7" applyNumberFormat="0" applyFont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6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86" fillId="64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86" fillId="65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86" fillId="66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86" fillId="67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86" fillId="68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86" fillId="6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53" borderId="0" applyNumberFormat="0" applyBorder="0" applyAlignment="0" applyProtection="0"/>
    <xf numFmtId="0" fontId="47" fillId="37" borderId="0" applyNumberFormat="0" applyBorder="0" applyAlignment="0" applyProtection="0"/>
    <xf numFmtId="0" fontId="47" fillId="39" borderId="0" applyNumberFormat="0" applyBorder="0" applyAlignment="0" applyProtection="0"/>
    <xf numFmtId="0" fontId="47" fillId="55" borderId="0" applyNumberFormat="0" applyBorder="0" applyAlignment="0" applyProtection="0"/>
    <xf numFmtId="0" fontId="48" fillId="13" borderId="1" applyNumberFormat="0" applyAlignment="0" applyProtection="0"/>
    <xf numFmtId="0" fontId="87" fillId="70" borderId="10" applyNumberFormat="0" applyAlignment="0" applyProtection="0"/>
    <xf numFmtId="0" fontId="48" fillId="13" borderId="1" applyNumberFormat="0" applyAlignment="0" applyProtection="0"/>
    <xf numFmtId="0" fontId="88" fillId="71" borderId="11" applyNumberFormat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89" fillId="71" borderId="10" applyNumberFormat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7" borderId="0" applyNumberFormat="0" applyBorder="0" applyAlignment="0" applyProtection="0"/>
    <xf numFmtId="0" fontId="90" fillId="0" borderId="12" applyNumberFormat="0" applyFill="0" applyAlignment="0" applyProtection="0"/>
    <xf numFmtId="0" fontId="91" fillId="0" borderId="13" applyNumberFormat="0" applyFill="0" applyAlignment="0" applyProtection="0"/>
    <xf numFmtId="0" fontId="92" fillId="0" borderId="14" applyNumberFormat="0" applyFill="0" applyAlignment="0" applyProtection="0"/>
    <xf numFmtId="0" fontId="92" fillId="0" borderId="0" applyNumberFormat="0" applyFill="0" applyBorder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93" fillId="0" borderId="15" applyNumberFormat="0" applyFill="0" applyAlignment="0" applyProtection="0"/>
    <xf numFmtId="0" fontId="51" fillId="0" borderId="9" applyNumberFormat="0" applyFill="0" applyAlignment="0" applyProtection="0"/>
    <xf numFmtId="0" fontId="52" fillId="59" borderId="2" applyNumberFormat="0" applyAlignment="0" applyProtection="0"/>
    <xf numFmtId="0" fontId="94" fillId="72" borderId="16" applyNumberFormat="0" applyAlignment="0" applyProtection="0"/>
    <xf numFmtId="0" fontId="52" fillId="59" borderId="2" applyNumberFormat="0" applyAlignment="0" applyProtection="0"/>
    <xf numFmtId="0" fontId="95" fillId="0" borderId="0" applyNumberFormat="0" applyFill="0" applyBorder="0" applyAlignment="0" applyProtection="0"/>
    <xf numFmtId="0" fontId="96" fillId="73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50" fillId="57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97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98" fillId="7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9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75" borderId="1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9" fontId="0" fillId="0" borderId="0" applyFont="0" applyFill="0" applyBorder="0" applyAlignment="0" applyProtection="0"/>
    <xf numFmtId="0" fontId="49" fillId="57" borderId="8" applyNumberFormat="0" applyAlignment="0" applyProtection="0"/>
    <xf numFmtId="0" fontId="100" fillId="0" borderId="18" applyNumberFormat="0" applyFill="0" applyAlignment="0" applyProtection="0"/>
    <xf numFmtId="0" fontId="53" fillId="61" borderId="0" applyNumberFormat="0" applyBorder="0" applyAlignment="0" applyProtection="0"/>
    <xf numFmtId="0" fontId="45" fillId="0" borderId="0">
      <alignment/>
      <protection/>
    </xf>
    <xf numFmtId="0" fontId="18" fillId="0" borderId="0">
      <alignment/>
      <protection/>
    </xf>
    <xf numFmtId="0" fontId="101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102" fillId="76" borderId="0" applyNumberFormat="0" applyBorder="0" applyAlignment="0" applyProtection="0"/>
    <xf numFmtId="0" fontId="58" fillId="7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2" fillId="0" borderId="0" xfId="282">
      <alignment/>
      <protection/>
    </xf>
    <xf numFmtId="0" fontId="2" fillId="0" borderId="0" xfId="282" applyFont="1" applyAlignment="1">
      <alignment horizontal="left" vertical="center"/>
      <protection/>
    </xf>
    <xf numFmtId="3" fontId="2" fillId="0" borderId="0" xfId="282" applyNumberFormat="1">
      <alignment/>
      <protection/>
    </xf>
    <xf numFmtId="0" fontId="2" fillId="77" borderId="0" xfId="282" applyFill="1">
      <alignment/>
      <protection/>
    </xf>
    <xf numFmtId="0" fontId="9" fillId="0" borderId="0" xfId="282" applyFont="1">
      <alignment/>
      <protection/>
    </xf>
    <xf numFmtId="0" fontId="2" fillId="0" borderId="0" xfId="282" applyBorder="1">
      <alignment/>
      <protection/>
    </xf>
    <xf numFmtId="1" fontId="8" fillId="0" borderId="0" xfId="285" applyNumberFormat="1" applyFont="1" applyFill="1" applyProtection="1">
      <alignment/>
      <protection locked="0"/>
    </xf>
    <xf numFmtId="1" fontId="3" fillId="0" borderId="0" xfId="285" applyNumberFormat="1" applyFont="1" applyFill="1" applyAlignment="1" applyProtection="1">
      <alignment/>
      <protection locked="0"/>
    </xf>
    <xf numFmtId="1" fontId="12" fillId="0" borderId="0" xfId="285" applyNumberFormat="1" applyFont="1" applyFill="1" applyAlignment="1" applyProtection="1">
      <alignment horizontal="center"/>
      <protection locked="0"/>
    </xf>
    <xf numFmtId="1" fontId="2" fillId="0" borderId="0" xfId="285" applyNumberFormat="1" applyFont="1" applyFill="1" applyProtection="1">
      <alignment/>
      <protection locked="0"/>
    </xf>
    <xf numFmtId="1" fontId="2" fillId="0" borderId="0" xfId="285" applyNumberFormat="1" applyFont="1" applyFill="1" applyAlignment="1" applyProtection="1">
      <alignment/>
      <protection locked="0"/>
    </xf>
    <xf numFmtId="1" fontId="7" fillId="0" borderId="0" xfId="285" applyNumberFormat="1" applyFont="1" applyFill="1" applyAlignment="1" applyProtection="1">
      <alignment horizontal="right"/>
      <protection locked="0"/>
    </xf>
    <xf numFmtId="1" fontId="5" fillId="0" borderId="0" xfId="285" applyNumberFormat="1" applyFont="1" applyFill="1" applyProtection="1">
      <alignment/>
      <protection locked="0"/>
    </xf>
    <xf numFmtId="1" fontId="3" fillId="0" borderId="19" xfId="285" applyNumberFormat="1" applyFont="1" applyFill="1" applyBorder="1" applyAlignment="1" applyProtection="1">
      <alignment/>
      <protection locked="0"/>
    </xf>
    <xf numFmtId="1" fontId="12" fillId="0" borderId="0" xfId="285" applyNumberFormat="1" applyFont="1" applyFill="1" applyBorder="1" applyAlignment="1" applyProtection="1">
      <alignment horizontal="center"/>
      <protection locked="0"/>
    </xf>
    <xf numFmtId="1" fontId="2" fillId="0" borderId="0" xfId="285" applyNumberFormat="1" applyFont="1" applyFill="1" applyBorder="1" applyProtection="1">
      <alignment/>
      <protection locked="0"/>
    </xf>
    <xf numFmtId="1" fontId="16" fillId="0" borderId="20" xfId="285" applyNumberFormat="1" applyFont="1" applyFill="1" applyBorder="1" applyAlignment="1" applyProtection="1">
      <alignment horizontal="center" vertical="center" wrapText="1"/>
      <protection/>
    </xf>
    <xf numFmtId="1" fontId="15" fillId="0" borderId="20" xfId="285" applyNumberFormat="1" applyFont="1" applyFill="1" applyBorder="1" applyAlignment="1" applyProtection="1">
      <alignment horizontal="center" vertical="center" wrapText="1"/>
      <protection/>
    </xf>
    <xf numFmtId="1" fontId="16" fillId="0" borderId="0" xfId="285" applyNumberFormat="1" applyFont="1" applyFill="1" applyProtection="1">
      <alignment/>
      <protection locked="0"/>
    </xf>
    <xf numFmtId="1" fontId="2" fillId="0" borderId="20" xfId="285" applyNumberFormat="1" applyFont="1" applyFill="1" applyBorder="1" applyAlignment="1" applyProtection="1">
      <alignment horizontal="center"/>
      <protection/>
    </xf>
    <xf numFmtId="1" fontId="4" fillId="0" borderId="20" xfId="285" applyNumberFormat="1" applyFont="1" applyFill="1" applyBorder="1" applyAlignment="1" applyProtection="1">
      <alignment horizontal="center" vertical="center"/>
      <protection locked="0"/>
    </xf>
    <xf numFmtId="3" fontId="17" fillId="0" borderId="20" xfId="285" applyNumberFormat="1" applyFont="1" applyFill="1" applyBorder="1" applyAlignment="1" applyProtection="1">
      <alignment horizontal="center" vertical="center"/>
      <protection locked="0"/>
    </xf>
    <xf numFmtId="180" fontId="17" fillId="0" borderId="20" xfId="285" applyNumberFormat="1" applyFont="1" applyFill="1" applyBorder="1" applyAlignment="1" applyProtection="1">
      <alignment horizontal="center" vertical="center"/>
      <protection locked="0"/>
    </xf>
    <xf numFmtId="181" fontId="17" fillId="0" borderId="20" xfId="285" applyNumberFormat="1" applyFont="1" applyFill="1" applyBorder="1" applyAlignment="1" applyProtection="1">
      <alignment horizontal="center" vertical="center"/>
      <protection locked="0"/>
    </xf>
    <xf numFmtId="1" fontId="17" fillId="0" borderId="20" xfId="285" applyNumberFormat="1" applyFont="1" applyFill="1" applyBorder="1" applyAlignment="1" applyProtection="1">
      <alignment horizontal="center" vertical="center"/>
      <protection locked="0"/>
    </xf>
    <xf numFmtId="3" fontId="12" fillId="0" borderId="20" xfId="285" applyNumberFormat="1" applyFont="1" applyFill="1" applyBorder="1" applyAlignment="1" applyProtection="1">
      <alignment horizontal="center" vertical="center"/>
      <protection locked="0"/>
    </xf>
    <xf numFmtId="180" fontId="12" fillId="0" borderId="20" xfId="285" applyNumberFormat="1" applyFont="1" applyFill="1" applyBorder="1" applyAlignment="1" applyProtection="1">
      <alignment horizontal="center" vertical="center"/>
      <protection locked="0"/>
    </xf>
    <xf numFmtId="3" fontId="17" fillId="0" borderId="20" xfId="285" applyNumberFormat="1" applyFont="1" applyFill="1" applyBorder="1" applyAlignment="1" applyProtection="1">
      <alignment horizontal="center" vertical="center" wrapText="1"/>
      <protection locked="0"/>
    </xf>
    <xf numFmtId="181" fontId="17" fillId="0" borderId="20" xfId="28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285" applyNumberFormat="1" applyFont="1" applyFill="1" applyAlignment="1" applyProtection="1">
      <alignment vertical="center"/>
      <protection locked="0"/>
    </xf>
    <xf numFmtId="1" fontId="13" fillId="0" borderId="20" xfId="285" applyNumberFormat="1" applyFont="1" applyFill="1" applyBorder="1" applyProtection="1">
      <alignment/>
      <protection locked="0"/>
    </xf>
    <xf numFmtId="1" fontId="13" fillId="0" borderId="20" xfId="285" applyNumberFormat="1" applyFont="1" applyFill="1" applyBorder="1" applyAlignment="1" applyProtection="1">
      <alignment vertical="center"/>
      <protection locked="0"/>
    </xf>
    <xf numFmtId="1" fontId="2" fillId="0" borderId="0" xfId="285" applyNumberFormat="1" applyFont="1" applyFill="1" applyBorder="1" applyAlignment="1" applyProtection="1">
      <alignment vertical="center"/>
      <protection locked="0"/>
    </xf>
    <xf numFmtId="1" fontId="13" fillId="0" borderId="0" xfId="285" applyNumberFormat="1" applyFont="1" applyFill="1" applyBorder="1" applyAlignment="1" applyProtection="1">
      <alignment horizontal="center" vertical="center"/>
      <protection locked="0"/>
    </xf>
    <xf numFmtId="1" fontId="13" fillId="0" borderId="20" xfId="285" applyNumberFormat="1" applyFont="1" applyFill="1" applyBorder="1" applyAlignment="1" applyProtection="1">
      <alignment horizontal="left"/>
      <protection locked="0"/>
    </xf>
    <xf numFmtId="1" fontId="19" fillId="0" borderId="0" xfId="285" applyNumberFormat="1" applyFont="1" applyFill="1" applyBorder="1" applyProtection="1">
      <alignment/>
      <protection locked="0"/>
    </xf>
    <xf numFmtId="181" fontId="19" fillId="0" borderId="0" xfId="285" applyNumberFormat="1" applyFont="1" applyFill="1" applyBorder="1" applyProtection="1">
      <alignment/>
      <protection locked="0"/>
    </xf>
    <xf numFmtId="0" fontId="6" fillId="0" borderId="20" xfId="283" applyFont="1" applyFill="1" applyBorder="1" applyAlignment="1">
      <alignment horizontal="center" vertical="center"/>
      <protection/>
    </xf>
    <xf numFmtId="0" fontId="22" fillId="0" borderId="0" xfId="292" applyFont="1" applyFill="1">
      <alignment/>
      <protection/>
    </xf>
    <xf numFmtId="0" fontId="24" fillId="0" borderId="0" xfId="292" applyFont="1" applyFill="1" applyBorder="1" applyAlignment="1">
      <alignment horizontal="center"/>
      <protection/>
    </xf>
    <xf numFmtId="0" fontId="24" fillId="0" borderId="0" xfId="292" applyFont="1" applyFill="1">
      <alignment/>
      <protection/>
    </xf>
    <xf numFmtId="0" fontId="26" fillId="0" borderId="0" xfId="292" applyFont="1" applyFill="1" applyAlignment="1">
      <alignment vertical="center"/>
      <protection/>
    </xf>
    <xf numFmtId="1" fontId="28" fillId="0" borderId="0" xfId="292" applyNumberFormat="1" applyFont="1" applyFill="1">
      <alignment/>
      <protection/>
    </xf>
    <xf numFmtId="0" fontId="28" fillId="0" borderId="0" xfId="292" applyFont="1" applyFill="1">
      <alignment/>
      <protection/>
    </xf>
    <xf numFmtId="0" fontId="26" fillId="0" borderId="0" xfId="292" applyFont="1" applyFill="1" applyAlignment="1">
      <alignment vertical="center" wrapText="1"/>
      <protection/>
    </xf>
    <xf numFmtId="0" fontId="28" fillId="0" borderId="0" xfId="292" applyFont="1" applyFill="1" applyAlignment="1">
      <alignment vertical="center"/>
      <protection/>
    </xf>
    <xf numFmtId="0" fontId="28" fillId="0" borderId="0" xfId="292" applyFont="1" applyFill="1" applyAlignment="1">
      <alignment horizontal="center"/>
      <protection/>
    </xf>
    <xf numFmtId="0" fontId="28" fillId="0" borderId="0" xfId="292" applyFont="1" applyFill="1" applyAlignment="1">
      <alignment wrapText="1"/>
      <protection/>
    </xf>
    <xf numFmtId="3" fontId="25" fillId="0" borderId="20" xfId="292" applyNumberFormat="1" applyFont="1" applyFill="1" applyBorder="1" applyAlignment="1">
      <alignment horizontal="center" vertical="center"/>
      <protection/>
    </xf>
    <xf numFmtId="0" fontId="24" fillId="0" borderId="0" xfId="292" applyFont="1" applyFill="1" applyAlignment="1">
      <alignment vertical="center"/>
      <protection/>
    </xf>
    <xf numFmtId="3" fontId="32" fillId="0" borderId="0" xfId="292" applyNumberFormat="1" applyFont="1" applyFill="1" applyAlignment="1">
      <alignment horizontal="center" vertical="center"/>
      <protection/>
    </xf>
    <xf numFmtId="3" fontId="31" fillId="0" borderId="20" xfId="292" applyNumberFormat="1" applyFont="1" applyFill="1" applyBorder="1" applyAlignment="1">
      <alignment horizontal="center" vertical="center" wrapText="1"/>
      <protection/>
    </xf>
    <xf numFmtId="3" fontId="31" fillId="0" borderId="20" xfId="292" applyNumberFormat="1" applyFont="1" applyFill="1" applyBorder="1" applyAlignment="1">
      <alignment horizontal="center" vertical="center"/>
      <protection/>
    </xf>
    <xf numFmtId="3" fontId="28" fillId="0" borderId="0" xfId="292" applyNumberFormat="1" applyFont="1" applyFill="1">
      <alignment/>
      <protection/>
    </xf>
    <xf numFmtId="181" fontId="28" fillId="0" borderId="0" xfId="292" applyNumberFormat="1" applyFont="1" applyFill="1">
      <alignment/>
      <protection/>
    </xf>
    <xf numFmtId="0" fontId="6" fillId="0" borderId="20" xfId="283" applyFont="1" applyFill="1" applyBorder="1" applyAlignment="1">
      <alignment horizontal="center" vertical="center" wrapText="1"/>
      <protection/>
    </xf>
    <xf numFmtId="181" fontId="6" fillId="0" borderId="20" xfId="283" applyNumberFormat="1" applyFont="1" applyFill="1" applyBorder="1" applyAlignment="1">
      <alignment horizontal="center" vertical="center"/>
      <protection/>
    </xf>
    <xf numFmtId="180" fontId="6" fillId="0" borderId="20" xfId="283" applyNumberFormat="1" applyFont="1" applyFill="1" applyBorder="1" applyAlignment="1">
      <alignment horizontal="center" vertical="center"/>
      <protection/>
    </xf>
    <xf numFmtId="3" fontId="4" fillId="0" borderId="20" xfId="283" applyNumberFormat="1" applyFont="1" applyFill="1" applyBorder="1" applyAlignment="1">
      <alignment horizontal="center" vertical="center" wrapText="1"/>
      <protection/>
    </xf>
    <xf numFmtId="49" fontId="6" fillId="0" borderId="20" xfId="283" applyNumberFormat="1" applyFont="1" applyFill="1" applyBorder="1" applyAlignment="1">
      <alignment horizontal="center" vertical="center"/>
      <protection/>
    </xf>
    <xf numFmtId="181" fontId="6" fillId="0" borderId="21" xfId="283" applyNumberFormat="1" applyFont="1" applyFill="1" applyBorder="1" applyAlignment="1">
      <alignment horizontal="center" vertical="center"/>
      <protection/>
    </xf>
    <xf numFmtId="181" fontId="6" fillId="0" borderId="22" xfId="283" applyNumberFormat="1" applyFont="1" applyFill="1" applyBorder="1" applyAlignment="1">
      <alignment horizontal="center" vertical="center"/>
      <protection/>
    </xf>
    <xf numFmtId="3" fontId="4" fillId="0" borderId="20" xfId="284" applyNumberFormat="1" applyFont="1" applyFill="1" applyBorder="1" applyAlignment="1">
      <alignment horizontal="center" vertical="center" wrapText="1"/>
      <protection/>
    </xf>
    <xf numFmtId="0" fontId="6" fillId="0" borderId="20" xfId="283" applyFont="1" applyFill="1" applyBorder="1" applyAlignment="1">
      <alignment horizontal="center" vertical="top" wrapText="1"/>
      <protection/>
    </xf>
    <xf numFmtId="0" fontId="38" fillId="0" borderId="0" xfId="281" applyFont="1">
      <alignment/>
      <protection/>
    </xf>
    <xf numFmtId="0" fontId="28" fillId="0" borderId="0" xfId="281" applyFont="1">
      <alignment/>
      <protection/>
    </xf>
    <xf numFmtId="0" fontId="24" fillId="0" borderId="0" xfId="281" applyFont="1" applyBorder="1" applyAlignment="1">
      <alignment horizontal="left" vertical="top" wrapText="1"/>
      <protection/>
    </xf>
    <xf numFmtId="0" fontId="38" fillId="0" borderId="0" xfId="281" applyFont="1" applyFill="1">
      <alignment/>
      <protection/>
    </xf>
    <xf numFmtId="0" fontId="24" fillId="0" borderId="0" xfId="281" applyFont="1">
      <alignment/>
      <protection/>
    </xf>
    <xf numFmtId="0" fontId="24" fillId="0" borderId="0" xfId="281" applyFont="1" applyBorder="1">
      <alignment/>
      <protection/>
    </xf>
    <xf numFmtId="0" fontId="38" fillId="0" borderId="0" xfId="281" applyFont="1">
      <alignment/>
      <protection/>
    </xf>
    <xf numFmtId="0" fontId="38" fillId="0" borderId="0" xfId="281" applyFont="1" applyBorder="1">
      <alignment/>
      <protection/>
    </xf>
    <xf numFmtId="180" fontId="43" fillId="0" borderId="20" xfId="281" applyNumberFormat="1" applyFont="1" applyFill="1" applyBorder="1" applyAlignment="1">
      <alignment horizontal="center" vertical="center" wrapText="1"/>
      <protection/>
    </xf>
    <xf numFmtId="180" fontId="43" fillId="0" borderId="20" xfId="280" applyNumberFormat="1" applyFont="1" applyFill="1" applyBorder="1" applyAlignment="1">
      <alignment horizontal="center" vertical="center" wrapText="1"/>
      <protection/>
    </xf>
    <xf numFmtId="181" fontId="14" fillId="0" borderId="20" xfId="281" applyNumberFormat="1" applyFont="1" applyFill="1" applyBorder="1" applyAlignment="1">
      <alignment horizontal="center" wrapText="1"/>
      <protection/>
    </xf>
    <xf numFmtId="180" fontId="26" fillId="0" borderId="23" xfId="281" applyNumberFormat="1" applyFont="1" applyFill="1" applyBorder="1" applyAlignment="1">
      <alignment horizontal="center" vertical="center"/>
      <protection/>
    </xf>
    <xf numFmtId="180" fontId="33" fillId="0" borderId="24" xfId="281" applyNumberFormat="1" applyFont="1" applyFill="1" applyBorder="1" applyAlignment="1">
      <alignment horizontal="center" vertical="center"/>
      <protection/>
    </xf>
    <xf numFmtId="180" fontId="26" fillId="0" borderId="25" xfId="281" applyNumberFormat="1" applyFont="1" applyFill="1" applyBorder="1" applyAlignment="1">
      <alignment horizontal="center" vertical="center"/>
      <protection/>
    </xf>
    <xf numFmtId="180" fontId="33" fillId="0" borderId="26" xfId="281" applyNumberFormat="1" applyFont="1" applyFill="1" applyBorder="1" applyAlignment="1">
      <alignment horizontal="center" vertical="center"/>
      <protection/>
    </xf>
    <xf numFmtId="0" fontId="2" fillId="0" borderId="0" xfId="288" applyFont="1" applyAlignment="1">
      <alignment vertical="top"/>
      <protection/>
    </xf>
    <xf numFmtId="0" fontId="44" fillId="0" borderId="0" xfId="281" applyFont="1" applyAlignment="1">
      <alignment vertical="top"/>
      <protection/>
    </xf>
    <xf numFmtId="0" fontId="2" fillId="0" borderId="0" xfId="288" applyFont="1" applyFill="1" applyAlignment="1">
      <alignment vertical="top"/>
      <protection/>
    </xf>
    <xf numFmtId="0" fontId="35" fillId="0" borderId="0" xfId="288" applyFont="1" applyFill="1" applyAlignment="1">
      <alignment horizontal="center" vertical="top" wrapText="1"/>
      <protection/>
    </xf>
    <xf numFmtId="0" fontId="44" fillId="0" borderId="0" xfId="288" applyFont="1" applyFill="1" applyAlignment="1">
      <alignment horizontal="right" vertical="center"/>
      <protection/>
    </xf>
    <xf numFmtId="0" fontId="36" fillId="0" borderId="0" xfId="288" applyFont="1" applyFill="1" applyAlignment="1">
      <alignment horizontal="center" vertical="top" wrapText="1"/>
      <protection/>
    </xf>
    <xf numFmtId="0" fontId="36" fillId="0" borderId="20" xfId="288" applyFont="1" applyBorder="1" applyAlignment="1">
      <alignment horizontal="center" vertical="center" wrapText="1"/>
      <protection/>
    </xf>
    <xf numFmtId="0" fontId="5" fillId="0" borderId="20" xfId="288" applyFont="1" applyFill="1" applyBorder="1" applyAlignment="1">
      <alignment horizontal="center" vertical="center" wrapText="1"/>
      <protection/>
    </xf>
    <xf numFmtId="0" fontId="13" fillId="0" borderId="0" xfId="288" applyFont="1" applyAlignment="1">
      <alignment horizontal="center" vertical="center"/>
      <protection/>
    </xf>
    <xf numFmtId="0" fontId="13" fillId="0" borderId="20" xfId="288" applyFont="1" applyFill="1" applyBorder="1" applyAlignment="1">
      <alignment horizontal="center" vertical="center" wrapText="1"/>
      <protection/>
    </xf>
    <xf numFmtId="0" fontId="13" fillId="0" borderId="20" xfId="288" applyFont="1" applyBorder="1" applyAlignment="1">
      <alignment horizontal="center" vertical="center" wrapText="1"/>
      <protection/>
    </xf>
    <xf numFmtId="0" fontId="13" fillId="0" borderId="20" xfId="288" applyNumberFormat="1" applyFont="1" applyBorder="1" applyAlignment="1">
      <alignment horizontal="center" vertical="center" wrapText="1"/>
      <protection/>
    </xf>
    <xf numFmtId="0" fontId="2" fillId="0" borderId="0" xfId="288" applyFont="1" applyAlignment="1">
      <alignment vertical="center"/>
      <protection/>
    </xf>
    <xf numFmtId="3" fontId="5" fillId="0" borderId="20" xfId="281" applyNumberFormat="1" applyFont="1" applyBorder="1" applyAlignment="1">
      <alignment horizontal="center" vertical="center"/>
      <protection/>
    </xf>
    <xf numFmtId="180" fontId="5" fillId="0" borderId="20" xfId="281" applyNumberFormat="1" applyFont="1" applyBorder="1" applyAlignment="1">
      <alignment horizontal="center" vertical="center"/>
      <protection/>
    </xf>
    <xf numFmtId="3" fontId="2" fillId="0" borderId="0" xfId="288" applyNumberFormat="1" applyFont="1" applyAlignment="1">
      <alignment vertical="center"/>
      <protection/>
    </xf>
    <xf numFmtId="0" fontId="20" fillId="0" borderId="0" xfId="288" applyFont="1" applyAlignment="1">
      <alignment horizontal="center" vertical="center"/>
      <protection/>
    </xf>
    <xf numFmtId="3" fontId="20" fillId="0" borderId="20" xfId="281" applyNumberFormat="1" applyFont="1" applyBorder="1" applyAlignment="1">
      <alignment horizontal="center" vertical="center"/>
      <protection/>
    </xf>
    <xf numFmtId="180" fontId="20" fillId="0" borderId="20" xfId="281" applyNumberFormat="1" applyFont="1" applyBorder="1" applyAlignment="1">
      <alignment horizontal="center" vertical="center"/>
      <protection/>
    </xf>
    <xf numFmtId="181" fontId="20" fillId="0" borderId="0" xfId="288" applyNumberFormat="1" applyFont="1" applyAlignment="1">
      <alignment horizontal="center" vertical="center"/>
      <protection/>
    </xf>
    <xf numFmtId="180" fontId="2" fillId="0" borderId="0" xfId="288" applyNumberFormat="1" applyFont="1" applyAlignment="1">
      <alignment vertical="center"/>
      <protection/>
    </xf>
    <xf numFmtId="181" fontId="20" fillId="78" borderId="0" xfId="288" applyNumberFormat="1" applyFont="1" applyFill="1" applyAlignment="1">
      <alignment horizontal="center" vertical="center"/>
      <protection/>
    </xf>
    <xf numFmtId="3" fontId="20" fillId="0" borderId="20" xfId="281" applyNumberFormat="1" applyFont="1" applyFill="1" applyBorder="1" applyAlignment="1">
      <alignment horizontal="center" vertical="center"/>
      <protection/>
    </xf>
    <xf numFmtId="0" fontId="2" fillId="0" borderId="0" xfId="288" applyFont="1">
      <alignment/>
      <protection/>
    </xf>
    <xf numFmtId="0" fontId="30" fillId="0" borderId="0" xfId="292" applyFont="1" applyFill="1" applyAlignment="1">
      <alignment horizontal="center"/>
      <protection/>
    </xf>
    <xf numFmtId="0" fontId="25" fillId="0" borderId="20" xfId="292" applyFont="1" applyFill="1" applyBorder="1" applyAlignment="1">
      <alignment horizontal="center" vertical="center" wrapText="1"/>
      <protection/>
    </xf>
    <xf numFmtId="0" fontId="22" fillId="0" borderId="0" xfId="292" applyFont="1" applyFill="1" applyAlignment="1">
      <alignment vertical="center" wrapText="1"/>
      <protection/>
    </xf>
    <xf numFmtId="0" fontId="26" fillId="0" borderId="0" xfId="292" applyFont="1" applyFill="1" applyAlignment="1">
      <alignment horizontal="center" vertical="top" wrapText="1"/>
      <protection/>
    </xf>
    <xf numFmtId="0" fontId="21" fillId="0" borderId="20" xfId="292" applyFont="1" applyFill="1" applyBorder="1" applyAlignment="1">
      <alignment horizontal="center" vertical="center" wrapText="1"/>
      <protection/>
    </xf>
    <xf numFmtId="0" fontId="25" fillId="0" borderId="27" xfId="292" applyFont="1" applyFill="1" applyBorder="1" applyAlignment="1">
      <alignment horizontal="center" vertical="center" wrapText="1"/>
      <protection/>
    </xf>
    <xf numFmtId="3" fontId="103" fillId="79" borderId="20" xfId="292" applyNumberFormat="1" applyFont="1" applyFill="1" applyBorder="1" applyAlignment="1">
      <alignment horizontal="center" vertical="center"/>
      <protection/>
    </xf>
    <xf numFmtId="3" fontId="103" fillId="79" borderId="28" xfId="292" applyNumberFormat="1" applyFont="1" applyFill="1" applyBorder="1" applyAlignment="1">
      <alignment horizontal="center" vertical="center"/>
      <protection/>
    </xf>
    <xf numFmtId="0" fontId="31" fillId="0" borderId="27" xfId="292" applyFont="1" applyFill="1" applyBorder="1" applyAlignment="1">
      <alignment horizontal="left" vertical="center" wrapText="1"/>
      <protection/>
    </xf>
    <xf numFmtId="3" fontId="46" fillId="0" borderId="20" xfId="264" applyNumberFormat="1" applyFont="1" applyBorder="1" applyAlignment="1">
      <alignment horizontal="center" vertical="center" wrapText="1"/>
      <protection/>
    </xf>
    <xf numFmtId="3" fontId="104" fillId="79" borderId="28" xfId="292" applyNumberFormat="1" applyFont="1" applyFill="1" applyBorder="1" applyAlignment="1">
      <alignment horizontal="center" vertical="center"/>
      <protection/>
    </xf>
    <xf numFmtId="0" fontId="31" fillId="0" borderId="29" xfId="292" applyFont="1" applyFill="1" applyBorder="1" applyAlignment="1">
      <alignment horizontal="left" vertical="center" wrapText="1"/>
      <protection/>
    </xf>
    <xf numFmtId="3" fontId="46" fillId="0" borderId="30" xfId="264" applyNumberFormat="1" applyFont="1" applyBorder="1" applyAlignment="1">
      <alignment horizontal="center" vertical="center" wrapText="1"/>
      <protection/>
    </xf>
    <xf numFmtId="3" fontId="104" fillId="79" borderId="31" xfId="292" applyNumberFormat="1" applyFont="1" applyFill="1" applyBorder="1" applyAlignment="1">
      <alignment horizontal="center" vertical="center"/>
      <protection/>
    </xf>
    <xf numFmtId="181" fontId="12" fillId="0" borderId="20" xfId="285" applyNumberFormat="1" applyFont="1" applyFill="1" applyBorder="1" applyAlignment="1" applyProtection="1">
      <alignment horizontal="center" vertical="center"/>
      <protection locked="0"/>
    </xf>
    <xf numFmtId="1" fontId="59" fillId="0" borderId="0" xfId="285" applyNumberFormat="1" applyFont="1" applyFill="1" applyAlignment="1" applyProtection="1">
      <alignment/>
      <protection locked="0"/>
    </xf>
    <xf numFmtId="181" fontId="12" fillId="0" borderId="0" xfId="285" applyNumberFormat="1" applyFont="1" applyFill="1" applyBorder="1" applyAlignment="1" applyProtection="1">
      <alignment horizontal="center"/>
      <protection locked="0"/>
    </xf>
    <xf numFmtId="3" fontId="15" fillId="0" borderId="20" xfId="285" applyNumberFormat="1" applyFont="1" applyFill="1" applyBorder="1" applyAlignment="1" applyProtection="1">
      <alignment horizontal="center" vertical="center"/>
      <protection locked="0"/>
    </xf>
    <xf numFmtId="180" fontId="15" fillId="0" borderId="20" xfId="285" applyNumberFormat="1" applyFont="1" applyFill="1" applyBorder="1" applyAlignment="1" applyProtection="1">
      <alignment horizontal="center" vertical="center"/>
      <protection locked="0"/>
    </xf>
    <xf numFmtId="181" fontId="15" fillId="0" borderId="20" xfId="285" applyNumberFormat="1" applyFont="1" applyFill="1" applyBorder="1" applyAlignment="1" applyProtection="1">
      <alignment horizontal="center" vertical="center"/>
      <protection locked="0"/>
    </xf>
    <xf numFmtId="1" fontId="12" fillId="0" borderId="20" xfId="285" applyNumberFormat="1" applyFont="1" applyFill="1" applyBorder="1" applyAlignment="1" applyProtection="1">
      <alignment horizontal="center" vertical="center"/>
      <protection locked="0"/>
    </xf>
    <xf numFmtId="3" fontId="2" fillId="0" borderId="20" xfId="285" applyNumberFormat="1" applyFont="1" applyFill="1" applyBorder="1" applyAlignment="1" applyProtection="1">
      <alignment horizontal="center" vertical="center"/>
      <protection locked="0"/>
    </xf>
    <xf numFmtId="1" fontId="2" fillId="0" borderId="20" xfId="285" applyNumberFormat="1" applyFont="1" applyFill="1" applyBorder="1" applyAlignment="1" applyProtection="1">
      <alignment horizontal="center" vertical="center"/>
      <protection locked="0"/>
    </xf>
    <xf numFmtId="3" fontId="2" fillId="0" borderId="20" xfId="287" applyNumberFormat="1" applyFont="1" applyFill="1" applyBorder="1" applyAlignment="1">
      <alignment horizontal="center" vertical="center" wrapText="1"/>
      <protection/>
    </xf>
    <xf numFmtId="3" fontId="2" fillId="80" borderId="20" xfId="291" applyNumberFormat="1" applyFont="1" applyFill="1" applyBorder="1" applyAlignment="1">
      <alignment horizontal="center" vertical="center"/>
      <protection/>
    </xf>
    <xf numFmtId="3" fontId="2" fillId="0" borderId="20" xfId="278" applyNumberFormat="1" applyFont="1" applyFill="1" applyBorder="1" applyAlignment="1">
      <alignment horizontal="center" vertical="center"/>
      <protection/>
    </xf>
    <xf numFmtId="3" fontId="2" fillId="0" borderId="20" xfId="291" applyNumberFormat="1" applyFont="1" applyFill="1" applyBorder="1" applyAlignment="1">
      <alignment horizontal="center" vertical="center"/>
      <protection/>
    </xf>
    <xf numFmtId="3" fontId="2" fillId="80" borderId="20" xfId="287" applyNumberFormat="1" applyFont="1" applyFill="1" applyBorder="1" applyAlignment="1">
      <alignment horizontal="center" vertical="center" wrapText="1"/>
      <protection/>
    </xf>
    <xf numFmtId="3" fontId="2" fillId="0" borderId="32" xfId="278" applyNumberFormat="1" applyFont="1" applyFill="1" applyBorder="1" applyAlignment="1">
      <alignment horizontal="center" vertical="center"/>
      <protection/>
    </xf>
    <xf numFmtId="1" fontId="5" fillId="0" borderId="20" xfId="285" applyNumberFormat="1" applyFont="1" applyFill="1" applyBorder="1" applyAlignment="1" applyProtection="1">
      <alignment horizontal="center" vertical="center"/>
      <protection locked="0"/>
    </xf>
    <xf numFmtId="3" fontId="4" fillId="0" borderId="21" xfId="283" applyNumberFormat="1" applyFont="1" applyFill="1" applyBorder="1" applyAlignment="1">
      <alignment horizontal="center" vertical="center" wrapText="1"/>
      <protection/>
    </xf>
    <xf numFmtId="3" fontId="4" fillId="0" borderId="21" xfId="284" applyNumberFormat="1" applyFont="1" applyFill="1" applyBorder="1" applyAlignment="1">
      <alignment horizontal="center" vertical="center" wrapText="1"/>
      <protection/>
    </xf>
    <xf numFmtId="3" fontId="105" fillId="0" borderId="20" xfId="283" applyNumberFormat="1" applyFont="1" applyFill="1" applyBorder="1" applyAlignment="1">
      <alignment horizontal="center" vertical="center" wrapText="1"/>
      <protection/>
    </xf>
    <xf numFmtId="3" fontId="6" fillId="0" borderId="20" xfId="283" applyNumberFormat="1" applyFont="1" applyFill="1" applyBorder="1" applyAlignment="1">
      <alignment horizontal="center" vertical="center"/>
      <protection/>
    </xf>
    <xf numFmtId="3" fontId="6" fillId="0" borderId="21" xfId="283" applyNumberFormat="1" applyFont="1" applyFill="1" applyBorder="1" applyAlignment="1">
      <alignment horizontal="center" vertical="center"/>
      <protection/>
    </xf>
    <xf numFmtId="3" fontId="2" fillId="0" borderId="20" xfId="276" applyNumberFormat="1" applyFont="1" applyFill="1" applyBorder="1" applyAlignment="1">
      <alignment horizontal="center" vertical="center"/>
      <protection/>
    </xf>
    <xf numFmtId="14" fontId="25" fillId="0" borderId="20" xfId="264" applyNumberFormat="1" applyFont="1" applyBorder="1" applyAlignment="1">
      <alignment horizontal="center" vertical="center" wrapText="1"/>
      <protection/>
    </xf>
    <xf numFmtId="0" fontId="5" fillId="0" borderId="20" xfId="284" applyFont="1" applyBorder="1" applyAlignment="1">
      <alignment vertical="center" wrapText="1"/>
      <protection/>
    </xf>
    <xf numFmtId="0" fontId="5" fillId="0" borderId="28" xfId="284" applyFont="1" applyBorder="1" applyAlignment="1">
      <alignment vertical="center" wrapText="1"/>
      <protection/>
    </xf>
    <xf numFmtId="0" fontId="5" fillId="0" borderId="33" xfId="284" applyFont="1" applyBorder="1" applyAlignment="1">
      <alignment horizontal="left" vertical="center" wrapText="1" indent="1"/>
      <protection/>
    </xf>
    <xf numFmtId="0" fontId="5" fillId="0" borderId="21" xfId="284" applyFont="1" applyBorder="1" applyAlignment="1">
      <alignment vertical="center" wrapText="1"/>
      <protection/>
    </xf>
    <xf numFmtId="0" fontId="5" fillId="0" borderId="20" xfId="284" applyFont="1" applyFill="1" applyBorder="1" applyAlignment="1">
      <alignment vertical="center" wrapText="1"/>
      <protection/>
    </xf>
    <xf numFmtId="0" fontId="5" fillId="0" borderId="21" xfId="284" applyFont="1" applyFill="1" applyBorder="1" applyAlignment="1">
      <alignment vertical="center" wrapText="1"/>
      <protection/>
    </xf>
    <xf numFmtId="0" fontId="5" fillId="0" borderId="34" xfId="284" applyFont="1" applyBorder="1" applyAlignment="1">
      <alignment vertical="center" wrapText="1"/>
      <protection/>
    </xf>
    <xf numFmtId="0" fontId="5" fillId="79" borderId="21" xfId="284" applyFont="1" applyFill="1" applyBorder="1" applyAlignment="1">
      <alignment vertical="center" wrapText="1"/>
      <protection/>
    </xf>
    <xf numFmtId="3" fontId="105" fillId="0" borderId="21" xfId="283" applyNumberFormat="1" applyFont="1" applyFill="1" applyBorder="1" applyAlignment="1">
      <alignment horizontal="center" vertical="center" wrapText="1"/>
      <protection/>
    </xf>
    <xf numFmtId="0" fontId="5" fillId="0" borderId="20" xfId="283" applyFont="1" applyFill="1" applyBorder="1" applyAlignment="1">
      <alignment vertical="center" wrapText="1"/>
      <protection/>
    </xf>
    <xf numFmtId="0" fontId="106" fillId="0" borderId="20" xfId="265" applyFont="1" applyFill="1" applyBorder="1" applyAlignment="1">
      <alignment vertical="center" wrapText="1"/>
      <protection/>
    </xf>
    <xf numFmtId="1" fontId="13" fillId="0" borderId="20" xfId="285" applyNumberFormat="1" applyFont="1" applyFill="1" applyBorder="1" applyAlignment="1" applyProtection="1">
      <alignment horizontal="left" vertical="center"/>
      <protection locked="0"/>
    </xf>
    <xf numFmtId="0" fontId="38" fillId="78" borderId="20" xfId="281" applyFont="1" applyFill="1" applyBorder="1" applyAlignment="1">
      <alignment horizontal="left" wrapText="1"/>
      <protection/>
    </xf>
    <xf numFmtId="181" fontId="14" fillId="78" borderId="20" xfId="281" applyNumberFormat="1" applyFont="1" applyFill="1" applyBorder="1" applyAlignment="1">
      <alignment horizontal="center" wrapText="1"/>
      <protection/>
    </xf>
    <xf numFmtId="180" fontId="38" fillId="78" borderId="20" xfId="281" applyNumberFormat="1" applyFont="1" applyFill="1" applyBorder="1" applyAlignment="1">
      <alignment horizontal="center"/>
      <protection/>
    </xf>
    <xf numFmtId="180" fontId="107" fillId="0" borderId="20" xfId="281" applyNumberFormat="1" applyFont="1" applyBorder="1" applyAlignment="1">
      <alignment horizontal="center" vertical="center"/>
      <protection/>
    </xf>
    <xf numFmtId="180" fontId="66" fillId="0" borderId="20" xfId="285" applyNumberFormat="1" applyFont="1" applyFill="1" applyBorder="1" applyAlignment="1" applyProtection="1">
      <alignment horizontal="center" vertical="center"/>
      <protection locked="0"/>
    </xf>
    <xf numFmtId="0" fontId="108" fillId="0" borderId="0" xfId="0" applyFont="1" applyAlignment="1">
      <alignment/>
    </xf>
    <xf numFmtId="0" fontId="10" fillId="0" borderId="0" xfId="289" applyFont="1" applyFill="1" applyBorder="1" applyAlignment="1">
      <alignment vertical="top" wrapText="1"/>
      <protection/>
    </xf>
    <xf numFmtId="0" fontId="109" fillId="0" borderId="33" xfId="0" applyFont="1" applyBorder="1" applyAlignment="1">
      <alignment horizontal="left" vertical="center" indent="1"/>
    </xf>
    <xf numFmtId="0" fontId="109" fillId="0" borderId="35" xfId="0" applyFont="1" applyBorder="1" applyAlignment="1">
      <alignment horizontal="left" vertical="center" indent="1"/>
    </xf>
    <xf numFmtId="0" fontId="109" fillId="0" borderId="21" xfId="0" applyFont="1" applyBorder="1" applyAlignment="1">
      <alignment horizontal="left" vertical="center" indent="1"/>
    </xf>
    <xf numFmtId="0" fontId="109" fillId="0" borderId="36" xfId="0" applyFont="1" applyBorder="1" applyAlignment="1">
      <alignment horizontal="left" vertical="center" indent="1"/>
    </xf>
    <xf numFmtId="0" fontId="109" fillId="0" borderId="37" xfId="0" applyFont="1" applyBorder="1" applyAlignment="1">
      <alignment horizontal="left" vertical="center" indent="1"/>
    </xf>
    <xf numFmtId="0" fontId="26" fillId="0" borderId="0" xfId="281" applyFont="1">
      <alignment/>
      <protection/>
    </xf>
    <xf numFmtId="0" fontId="40" fillId="0" borderId="20" xfId="281" applyFont="1" applyBorder="1" applyAlignment="1">
      <alignment horizontal="center" vertical="center" wrapText="1"/>
      <protection/>
    </xf>
    <xf numFmtId="49" fontId="43" fillId="0" borderId="20" xfId="281" applyNumberFormat="1" applyFont="1" applyFill="1" applyBorder="1" applyAlignment="1">
      <alignment horizontal="center" vertical="center" wrapText="1"/>
      <protection/>
    </xf>
    <xf numFmtId="0" fontId="71" fillId="0" borderId="33" xfId="290" applyFont="1" applyBorder="1" applyAlignment="1">
      <alignment horizontal="left" vertical="center" wrapText="1"/>
      <protection/>
    </xf>
    <xf numFmtId="180" fontId="26" fillId="0" borderId="33" xfId="281" applyNumberFormat="1" applyFont="1" applyFill="1" applyBorder="1" applyAlignment="1">
      <alignment horizontal="center" vertical="center"/>
      <protection/>
    </xf>
    <xf numFmtId="0" fontId="72" fillId="0" borderId="38" xfId="290" applyFont="1" applyBorder="1" applyAlignment="1">
      <alignment vertical="center" wrapText="1"/>
      <protection/>
    </xf>
    <xf numFmtId="180" fontId="33" fillId="0" borderId="38" xfId="281" applyNumberFormat="1" applyFont="1" applyFill="1" applyBorder="1" applyAlignment="1">
      <alignment horizontal="center" vertical="center"/>
      <protection/>
    </xf>
    <xf numFmtId="0" fontId="5" fillId="0" borderId="34" xfId="281" applyFont="1" applyFill="1" applyBorder="1" applyAlignment="1">
      <alignment horizontal="left" vertical="center" wrapText="1"/>
      <protection/>
    </xf>
    <xf numFmtId="180" fontId="26" fillId="0" borderId="34" xfId="281" applyNumberFormat="1" applyFont="1" applyFill="1" applyBorder="1" applyAlignment="1">
      <alignment horizontal="center" vertical="center"/>
      <protection/>
    </xf>
    <xf numFmtId="0" fontId="44" fillId="0" borderId="21" xfId="281" applyFont="1" applyFill="1" applyBorder="1" applyAlignment="1">
      <alignment horizontal="left" vertical="center" wrapText="1"/>
      <protection/>
    </xf>
    <xf numFmtId="180" fontId="33" fillId="0" borderId="21" xfId="281" applyNumberFormat="1" applyFont="1" applyFill="1" applyBorder="1" applyAlignment="1">
      <alignment horizontal="center" vertical="center"/>
      <protection/>
    </xf>
    <xf numFmtId="0" fontId="5" fillId="0" borderId="33" xfId="281" applyFont="1" applyFill="1" applyBorder="1" applyAlignment="1">
      <alignment horizontal="left" vertical="center" wrapText="1"/>
      <protection/>
    </xf>
    <xf numFmtId="0" fontId="31" fillId="79" borderId="0" xfId="281" applyFont="1" applyFill="1" applyAlignment="1">
      <alignment/>
      <protection/>
    </xf>
    <xf numFmtId="0" fontId="39" fillId="79" borderId="0" xfId="289" applyFont="1" applyFill="1" applyBorder="1" applyAlignment="1">
      <alignment horizontal="left"/>
      <protection/>
    </xf>
    <xf numFmtId="0" fontId="28" fillId="79" borderId="0" xfId="281" applyFont="1" applyFill="1" applyAlignment="1">
      <alignment/>
      <protection/>
    </xf>
    <xf numFmtId="0" fontId="11" fillId="79" borderId="0" xfId="281" applyFill="1">
      <alignment/>
      <protection/>
    </xf>
    <xf numFmtId="0" fontId="28" fillId="79" borderId="0" xfId="281" applyFont="1" applyFill="1" applyAlignment="1">
      <alignment horizontal="center" vertical="center" wrapText="1"/>
      <protection/>
    </xf>
    <xf numFmtId="49" fontId="41" fillId="79" borderId="20" xfId="281" applyNumberFormat="1" applyFont="1" applyFill="1" applyBorder="1" applyAlignment="1">
      <alignment horizontal="center" vertical="center" wrapText="1"/>
      <protection/>
    </xf>
    <xf numFmtId="49" fontId="41" fillId="79" borderId="39" xfId="281" applyNumberFormat="1" applyFont="1" applyFill="1" applyBorder="1" applyAlignment="1">
      <alignment horizontal="center" vertical="center" wrapText="1"/>
      <protection/>
    </xf>
    <xf numFmtId="0" fontId="41" fillId="79" borderId="0" xfId="281" applyFont="1" applyFill="1" applyAlignment="1">
      <alignment horizontal="center" vertical="center" wrapText="1"/>
      <protection/>
    </xf>
    <xf numFmtId="0" fontId="26" fillId="79" borderId="20" xfId="281" applyFont="1" applyFill="1" applyBorder="1" applyAlignment="1">
      <alignment horizontal="center" vertical="center" wrapText="1"/>
      <protection/>
    </xf>
    <xf numFmtId="0" fontId="28" fillId="79" borderId="40" xfId="281" applyFont="1" applyFill="1" applyBorder="1" applyAlignment="1">
      <alignment horizontal="center" vertical="center" wrapText="1"/>
      <protection/>
    </xf>
    <xf numFmtId="0" fontId="43" fillId="79" borderId="20" xfId="281" applyFont="1" applyFill="1" applyBorder="1" applyAlignment="1">
      <alignment horizontal="left" vertical="center" wrapText="1"/>
      <protection/>
    </xf>
    <xf numFmtId="181" fontId="43" fillId="0" borderId="28" xfId="281" applyNumberFormat="1" applyFont="1" applyFill="1" applyBorder="1" applyAlignment="1">
      <alignment horizontal="center" vertical="center"/>
      <protection/>
    </xf>
    <xf numFmtId="181" fontId="43" fillId="0" borderId="39" xfId="281" applyNumberFormat="1" applyFont="1" applyFill="1" applyBorder="1" applyAlignment="1">
      <alignment horizontal="center" vertical="center"/>
      <protection/>
    </xf>
    <xf numFmtId="180" fontId="43" fillId="79" borderId="20" xfId="280" applyNumberFormat="1" applyFont="1" applyFill="1" applyBorder="1" applyAlignment="1">
      <alignment horizontal="center" vertical="center" wrapText="1"/>
      <protection/>
    </xf>
    <xf numFmtId="181" fontId="43" fillId="79" borderId="20" xfId="281" applyNumberFormat="1" applyFont="1" applyFill="1" applyBorder="1" applyAlignment="1">
      <alignment horizontal="center" vertical="center"/>
      <protection/>
    </xf>
    <xf numFmtId="0" fontId="41" fillId="79" borderId="0" xfId="281" applyFont="1" applyFill="1" applyAlignment="1">
      <alignment vertical="center"/>
      <protection/>
    </xf>
    <xf numFmtId="0" fontId="38" fillId="79" borderId="20" xfId="281" applyFont="1" applyFill="1" applyBorder="1" applyAlignment="1">
      <alignment horizontal="left" wrapText="1"/>
      <protection/>
    </xf>
    <xf numFmtId="181" fontId="14" fillId="0" borderId="28" xfId="281" applyNumberFormat="1" applyFont="1" applyFill="1" applyBorder="1" applyAlignment="1">
      <alignment horizontal="center" wrapText="1"/>
      <protection/>
    </xf>
    <xf numFmtId="180" fontId="38" fillId="79" borderId="20" xfId="281" applyNumberFormat="1" applyFont="1" applyFill="1" applyBorder="1" applyAlignment="1">
      <alignment horizontal="center"/>
      <protection/>
    </xf>
    <xf numFmtId="181" fontId="14" fillId="79" borderId="20" xfId="281" applyNumberFormat="1" applyFont="1" applyFill="1" applyBorder="1" applyAlignment="1">
      <alignment horizontal="center" wrapText="1"/>
      <protection/>
    </xf>
    <xf numFmtId="180" fontId="43" fillId="78" borderId="20" xfId="281" applyNumberFormat="1" applyFont="1" applyFill="1" applyBorder="1" applyAlignment="1">
      <alignment horizontal="center" vertical="center" wrapText="1"/>
      <protection/>
    </xf>
    <xf numFmtId="181" fontId="14" fillId="78" borderId="28" xfId="281" applyNumberFormat="1" applyFont="1" applyFill="1" applyBorder="1" applyAlignment="1">
      <alignment horizontal="center" wrapText="1"/>
      <protection/>
    </xf>
    <xf numFmtId="181" fontId="43" fillId="78" borderId="39" xfId="281" applyNumberFormat="1" applyFont="1" applyFill="1" applyBorder="1" applyAlignment="1">
      <alignment horizontal="center" vertical="center"/>
      <protection/>
    </xf>
    <xf numFmtId="0" fontId="14" fillId="79" borderId="0" xfId="281" applyFont="1" applyFill="1" applyAlignment="1">
      <alignment vertical="center" wrapText="1"/>
      <protection/>
    </xf>
    <xf numFmtId="0" fontId="28" fillId="79" borderId="0" xfId="281" applyFont="1" applyFill="1" applyAlignment="1">
      <alignment horizontal="center"/>
      <protection/>
    </xf>
    <xf numFmtId="0" fontId="13" fillId="79" borderId="0" xfId="281" applyFont="1" applyFill="1" applyAlignment="1">
      <alignment horizontal="left" vertical="center" wrapText="1"/>
      <protection/>
    </xf>
    <xf numFmtId="0" fontId="25" fillId="0" borderId="20" xfId="292" applyFont="1" applyFill="1" applyBorder="1" applyAlignment="1">
      <alignment horizontal="center" vertical="center" wrapText="1"/>
      <protection/>
    </xf>
    <xf numFmtId="180" fontId="25" fillId="0" borderId="20" xfId="292" applyNumberFormat="1" applyFont="1" applyFill="1" applyBorder="1" applyAlignment="1">
      <alignment horizontal="center" vertical="center"/>
      <protection/>
    </xf>
    <xf numFmtId="0" fontId="20" fillId="0" borderId="20" xfId="286" applyFont="1" applyBorder="1" applyAlignment="1">
      <alignment vertical="center" wrapText="1"/>
      <protection/>
    </xf>
    <xf numFmtId="180" fontId="31" fillId="0" borderId="20" xfId="292" applyNumberFormat="1" applyFont="1" applyFill="1" applyBorder="1" applyAlignment="1">
      <alignment horizontal="center" vertical="center"/>
      <protection/>
    </xf>
    <xf numFmtId="0" fontId="5" fillId="0" borderId="41" xfId="284" applyFont="1" applyFill="1" applyBorder="1" applyAlignment="1">
      <alignment horizontal="left" vertical="center" wrapText="1"/>
      <protection/>
    </xf>
    <xf numFmtId="0" fontId="5" fillId="0" borderId="33" xfId="284" applyFont="1" applyBorder="1" applyAlignment="1">
      <alignment vertical="center" wrapText="1"/>
      <protection/>
    </xf>
    <xf numFmtId="0" fontId="73" fillId="0" borderId="28" xfId="284" applyFont="1" applyBorder="1" applyAlignment="1">
      <alignment vertical="center" wrapText="1"/>
      <protection/>
    </xf>
    <xf numFmtId="180" fontId="73" fillId="0" borderId="20" xfId="284" applyNumberFormat="1" applyFont="1" applyFill="1" applyBorder="1" applyAlignment="1">
      <alignment horizontal="center" vertical="center" wrapText="1"/>
      <protection/>
    </xf>
    <xf numFmtId="0" fontId="5" fillId="0" borderId="20" xfId="284" applyFont="1" applyFill="1" applyBorder="1" applyAlignment="1">
      <alignment horizontal="left" vertical="center" wrapText="1"/>
      <protection/>
    </xf>
    <xf numFmtId="3" fontId="4" fillId="0" borderId="33" xfId="283" applyNumberFormat="1" applyFont="1" applyFill="1" applyBorder="1" applyAlignment="1">
      <alignment horizontal="center" vertical="center" wrapText="1"/>
      <protection/>
    </xf>
    <xf numFmtId="181" fontId="13" fillId="0" borderId="33" xfId="283" applyNumberFormat="1" applyFont="1" applyFill="1" applyBorder="1" applyAlignment="1">
      <alignment horizontal="center" vertical="center"/>
      <protection/>
    </xf>
    <xf numFmtId="3" fontId="13" fillId="0" borderId="33" xfId="283" applyNumberFormat="1" applyFont="1" applyFill="1" applyBorder="1" applyAlignment="1">
      <alignment horizontal="center" vertical="center"/>
      <protection/>
    </xf>
    <xf numFmtId="0" fontId="72" fillId="0" borderId="35" xfId="284" applyFont="1" applyBorder="1" applyAlignment="1">
      <alignment vertical="center" wrapText="1"/>
      <protection/>
    </xf>
    <xf numFmtId="3" fontId="4" fillId="0" borderId="35" xfId="283" applyNumberFormat="1" applyFont="1" applyFill="1" applyBorder="1" applyAlignment="1">
      <alignment horizontal="center" vertical="center" wrapText="1"/>
      <protection/>
    </xf>
    <xf numFmtId="181" fontId="13" fillId="0" borderId="35" xfId="283" applyNumberFormat="1" applyFont="1" applyFill="1" applyBorder="1" applyAlignment="1">
      <alignment horizontal="center" vertical="center"/>
      <protection/>
    </xf>
    <xf numFmtId="3" fontId="13" fillId="0" borderId="35" xfId="283" applyNumberFormat="1" applyFont="1" applyFill="1" applyBorder="1" applyAlignment="1">
      <alignment horizontal="center" vertical="center"/>
      <protection/>
    </xf>
    <xf numFmtId="0" fontId="72" fillId="0" borderId="38" xfId="284" applyFont="1" applyBorder="1" applyAlignment="1">
      <alignment vertical="center" wrapText="1"/>
      <protection/>
    </xf>
    <xf numFmtId="3" fontId="4" fillId="0" borderId="38" xfId="283" applyNumberFormat="1" applyFont="1" applyFill="1" applyBorder="1" applyAlignment="1">
      <alignment horizontal="center" vertical="center" wrapText="1"/>
      <protection/>
    </xf>
    <xf numFmtId="181" fontId="13" fillId="0" borderId="38" xfId="283" applyNumberFormat="1" applyFont="1" applyFill="1" applyBorder="1" applyAlignment="1">
      <alignment horizontal="center" vertical="center"/>
      <protection/>
    </xf>
    <xf numFmtId="3" fontId="13" fillId="0" borderId="38" xfId="283" applyNumberFormat="1" applyFont="1" applyFill="1" applyBorder="1" applyAlignment="1">
      <alignment horizontal="center"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185" fontId="31" fillId="0" borderId="43" xfId="292" applyNumberFormat="1" applyFont="1" applyFill="1" applyBorder="1" applyAlignment="1">
      <alignment horizontal="center" vertical="center" wrapText="1"/>
      <protection/>
    </xf>
    <xf numFmtId="185" fontId="25" fillId="0" borderId="43" xfId="292" applyNumberFormat="1" applyFont="1" applyFill="1" applyBorder="1" applyAlignment="1">
      <alignment horizontal="center" vertical="center" wrapText="1"/>
      <protection/>
    </xf>
    <xf numFmtId="185" fontId="110" fillId="0" borderId="43" xfId="292" applyNumberFormat="1" applyFont="1" applyFill="1" applyBorder="1" applyAlignment="1">
      <alignment horizontal="center" vertical="center" wrapText="1"/>
      <protection/>
    </xf>
    <xf numFmtId="0" fontId="111" fillId="0" borderId="0" xfId="0" applyFont="1" applyAlignment="1">
      <alignment horizontal="center" vertical="center"/>
    </xf>
    <xf numFmtId="0" fontId="60" fillId="0" borderId="0" xfId="289" applyFont="1" applyFill="1" applyBorder="1" applyAlignment="1">
      <alignment horizontal="center" vertical="top" wrapText="1"/>
      <protection/>
    </xf>
    <xf numFmtId="0" fontId="68" fillId="0" borderId="41" xfId="281" applyFont="1" applyFill="1" applyBorder="1" applyAlignment="1">
      <alignment horizontal="left" vertical="center" wrapText="1" indent="1"/>
      <protection/>
    </xf>
    <xf numFmtId="0" fontId="68" fillId="0" borderId="44" xfId="281" applyFont="1" applyFill="1" applyBorder="1" applyAlignment="1">
      <alignment horizontal="left" vertical="center" wrapText="1" indent="1"/>
      <protection/>
    </xf>
    <xf numFmtId="0" fontId="68" fillId="0" borderId="21" xfId="281" applyFont="1" applyFill="1" applyBorder="1" applyAlignment="1">
      <alignment horizontal="left" vertical="center" wrapText="1" indent="1"/>
      <protection/>
    </xf>
    <xf numFmtId="0" fontId="70" fillId="0" borderId="41" xfId="281" applyFont="1" applyFill="1" applyBorder="1" applyAlignment="1">
      <alignment horizontal="left" vertical="center" wrapText="1" indent="1"/>
      <protection/>
    </xf>
    <xf numFmtId="0" fontId="70" fillId="0" borderId="44" xfId="281" applyFont="1" applyFill="1" applyBorder="1" applyAlignment="1">
      <alignment horizontal="left" vertical="center" wrapText="1" indent="1"/>
      <protection/>
    </xf>
    <xf numFmtId="0" fontId="70" fillId="0" borderId="36" xfId="281" applyFont="1" applyFill="1" applyBorder="1" applyAlignment="1">
      <alignment horizontal="left" vertical="center" wrapText="1" indent="1"/>
      <protection/>
    </xf>
    <xf numFmtId="0" fontId="70" fillId="0" borderId="21" xfId="281" applyFont="1" applyFill="1" applyBorder="1" applyAlignment="1">
      <alignment horizontal="left" vertical="center" wrapText="1" indent="1"/>
      <protection/>
    </xf>
    <xf numFmtId="0" fontId="21" fillId="0" borderId="0" xfId="281" applyFont="1" applyAlignment="1">
      <alignment horizontal="center" vertical="center" wrapText="1"/>
      <protection/>
    </xf>
    <xf numFmtId="0" fontId="34" fillId="0" borderId="0" xfId="289" applyFont="1" applyFill="1" applyBorder="1" applyAlignment="1">
      <alignment horizontal="center" vertical="top" wrapText="1"/>
      <protection/>
    </xf>
    <xf numFmtId="0" fontId="27" fillId="79" borderId="28" xfId="281" applyFont="1" applyFill="1" applyBorder="1" applyAlignment="1">
      <alignment horizontal="center" vertical="center" wrapText="1"/>
      <protection/>
    </xf>
    <xf numFmtId="0" fontId="27" fillId="79" borderId="45" xfId="281" applyFont="1" applyFill="1" applyBorder="1" applyAlignment="1">
      <alignment horizontal="center" vertical="center" wrapText="1"/>
      <protection/>
    </xf>
    <xf numFmtId="0" fontId="27" fillId="79" borderId="46" xfId="281" applyFont="1" applyFill="1" applyBorder="1" applyAlignment="1">
      <alignment horizontal="center" vertical="center" wrapText="1"/>
      <protection/>
    </xf>
    <xf numFmtId="0" fontId="27" fillId="79" borderId="47" xfId="281" applyFont="1" applyFill="1" applyBorder="1" applyAlignment="1">
      <alignment horizontal="center" vertical="center" wrapText="1"/>
      <protection/>
    </xf>
    <xf numFmtId="0" fontId="27" fillId="79" borderId="42" xfId="281" applyFont="1" applyFill="1" applyBorder="1" applyAlignment="1">
      <alignment horizontal="center" vertical="center" wrapText="1"/>
      <protection/>
    </xf>
    <xf numFmtId="0" fontId="27" fillId="79" borderId="20" xfId="281" applyFont="1" applyFill="1" applyBorder="1" applyAlignment="1">
      <alignment horizontal="center" vertical="center" wrapText="1"/>
      <protection/>
    </xf>
    <xf numFmtId="0" fontId="42" fillId="0" borderId="28" xfId="281" applyFont="1" applyFill="1" applyBorder="1" applyAlignment="1">
      <alignment horizontal="center" vertical="center" wrapText="1"/>
      <protection/>
    </xf>
    <xf numFmtId="0" fontId="42" fillId="0" borderId="45" xfId="281" applyFont="1" applyFill="1" applyBorder="1" applyAlignment="1">
      <alignment horizontal="center" vertical="center" wrapText="1"/>
      <protection/>
    </xf>
    <xf numFmtId="0" fontId="42" fillId="0" borderId="42" xfId="281" applyFont="1" applyFill="1" applyBorder="1" applyAlignment="1">
      <alignment horizontal="center" vertical="center" wrapText="1"/>
      <protection/>
    </xf>
    <xf numFmtId="0" fontId="42" fillId="0" borderId="46" xfId="281" applyFont="1" applyFill="1" applyBorder="1" applyAlignment="1">
      <alignment horizontal="center" vertical="center" wrapText="1"/>
      <protection/>
    </xf>
    <xf numFmtId="0" fontId="42" fillId="79" borderId="47" xfId="281" applyFont="1" applyFill="1" applyBorder="1" applyAlignment="1">
      <alignment horizontal="center" vertical="center" wrapText="1"/>
      <protection/>
    </xf>
    <xf numFmtId="0" fontId="42" fillId="79" borderId="45" xfId="281" applyFont="1" applyFill="1" applyBorder="1" applyAlignment="1">
      <alignment horizontal="center" vertical="center" wrapText="1"/>
      <protection/>
    </xf>
    <xf numFmtId="0" fontId="42" fillId="79" borderId="42" xfId="281" applyFont="1" applyFill="1" applyBorder="1" applyAlignment="1">
      <alignment horizontal="center" vertical="center" wrapText="1"/>
      <protection/>
    </xf>
    <xf numFmtId="0" fontId="42" fillId="79" borderId="20" xfId="281" applyFont="1" applyFill="1" applyBorder="1" applyAlignment="1">
      <alignment horizontal="center" vertical="center" wrapText="1"/>
      <protection/>
    </xf>
    <xf numFmtId="0" fontId="25" fillId="79" borderId="0" xfId="281" applyFont="1" applyFill="1" applyBorder="1" applyAlignment="1">
      <alignment horizontal="center" vertical="center" wrapText="1"/>
      <protection/>
    </xf>
    <xf numFmtId="0" fontId="34" fillId="79" borderId="0" xfId="281" applyFont="1" applyFill="1" applyBorder="1" applyAlignment="1">
      <alignment horizontal="center" vertical="center" wrapText="1"/>
      <protection/>
    </xf>
    <xf numFmtId="0" fontId="40" fillId="79" borderId="0" xfId="281" applyFont="1" applyFill="1" applyBorder="1" applyAlignment="1">
      <alignment horizontal="right"/>
      <protection/>
    </xf>
    <xf numFmtId="0" fontId="26" fillId="79" borderId="41" xfId="281" applyFont="1" applyFill="1" applyBorder="1" applyAlignment="1">
      <alignment horizontal="center" vertical="center" wrapText="1"/>
      <protection/>
    </xf>
    <xf numFmtId="0" fontId="26" fillId="79" borderId="21" xfId="281" applyFont="1" applyFill="1" applyBorder="1" applyAlignment="1">
      <alignment horizontal="center" vertical="center" wrapText="1"/>
      <protection/>
    </xf>
    <xf numFmtId="0" fontId="35" fillId="0" borderId="0" xfId="288" applyFont="1" applyFill="1" applyAlignment="1">
      <alignment horizontal="center" vertical="top" wrapText="1"/>
      <protection/>
    </xf>
    <xf numFmtId="0" fontId="35" fillId="0" borderId="20" xfId="288" applyFont="1" applyFill="1" applyBorder="1" applyAlignment="1">
      <alignment horizontal="center" vertical="top" wrapText="1"/>
      <protection/>
    </xf>
    <xf numFmtId="49" fontId="36" fillId="0" borderId="20" xfId="288" applyNumberFormat="1" applyFont="1" applyBorder="1" applyAlignment="1">
      <alignment horizontal="center" vertical="center" wrapText="1"/>
      <protection/>
    </xf>
    <xf numFmtId="0" fontId="36" fillId="0" borderId="20" xfId="288" applyFont="1" applyBorder="1" applyAlignment="1">
      <alignment horizontal="center" vertical="center" wrapText="1"/>
      <protection/>
    </xf>
    <xf numFmtId="0" fontId="21" fillId="0" borderId="0" xfId="292" applyFont="1" applyFill="1" applyAlignment="1">
      <alignment horizontal="center" wrapText="1"/>
      <protection/>
    </xf>
    <xf numFmtId="0" fontId="23" fillId="0" borderId="0" xfId="292" applyFont="1" applyFill="1" applyAlignment="1">
      <alignment horizontal="center"/>
      <protection/>
    </xf>
    <xf numFmtId="0" fontId="24" fillId="0" borderId="20" xfId="292" applyFont="1" applyFill="1" applyBorder="1" applyAlignment="1">
      <alignment horizontal="center"/>
      <protection/>
    </xf>
    <xf numFmtId="14" fontId="25" fillId="0" borderId="20" xfId="264" applyNumberFormat="1" applyFont="1" applyBorder="1" applyAlignment="1">
      <alignment horizontal="center" vertical="center" wrapText="1"/>
      <protection/>
    </xf>
    <xf numFmtId="0" fontId="29" fillId="0" borderId="0" xfId="292" applyFont="1" applyFill="1" applyAlignment="1">
      <alignment horizontal="center" wrapText="1"/>
      <protection/>
    </xf>
    <xf numFmtId="0" fontId="23" fillId="0" borderId="0" xfId="292" applyFont="1" applyFill="1" applyAlignment="1">
      <alignment horizontal="center" wrapText="1"/>
      <protection/>
    </xf>
    <xf numFmtId="0" fontId="21" fillId="0" borderId="20" xfId="292" applyFont="1" applyFill="1" applyBorder="1" applyAlignment="1">
      <alignment horizontal="center" vertical="center" wrapText="1"/>
      <protection/>
    </xf>
    <xf numFmtId="0" fontId="10" fillId="0" borderId="48" xfId="282" applyFont="1" applyFill="1" applyBorder="1" applyAlignment="1">
      <alignment horizontal="left" vertical="center" wrapText="1"/>
      <protection/>
    </xf>
    <xf numFmtId="181" fontId="6" fillId="0" borderId="28" xfId="283" applyNumberFormat="1" applyFont="1" applyFill="1" applyBorder="1" applyAlignment="1">
      <alignment horizontal="center" vertical="center"/>
      <protection/>
    </xf>
    <xf numFmtId="181" fontId="6" fillId="0" borderId="42" xfId="283" applyNumberFormat="1" applyFont="1" applyFill="1" applyBorder="1" applyAlignment="1">
      <alignment horizontal="center" vertical="center"/>
      <protection/>
    </xf>
    <xf numFmtId="0" fontId="37" fillId="0" borderId="48" xfId="283" applyFont="1" applyFill="1" applyBorder="1" applyAlignment="1">
      <alignment horizontal="center" vertical="center" wrapText="1"/>
      <protection/>
    </xf>
    <xf numFmtId="0" fontId="37" fillId="0" borderId="19" xfId="283" applyFont="1" applyFill="1" applyBorder="1" applyAlignment="1">
      <alignment horizontal="center" vertical="center" wrapText="1"/>
      <protection/>
    </xf>
    <xf numFmtId="0" fontId="4" fillId="0" borderId="20" xfId="283" applyFont="1" applyFill="1" applyBorder="1" applyAlignment="1">
      <alignment horizontal="center" vertical="center" wrapText="1"/>
      <protection/>
    </xf>
    <xf numFmtId="49" fontId="4" fillId="0" borderId="20" xfId="283" applyNumberFormat="1" applyFont="1" applyFill="1" applyBorder="1" applyAlignment="1">
      <alignment horizontal="center" vertical="center" wrapText="1"/>
      <protection/>
    </xf>
    <xf numFmtId="0" fontId="6" fillId="0" borderId="28" xfId="283" applyFont="1" applyFill="1" applyBorder="1" applyAlignment="1">
      <alignment horizontal="center" vertical="center"/>
      <protection/>
    </xf>
    <xf numFmtId="0" fontId="6" fillId="0" borderId="42" xfId="283" applyFont="1" applyFill="1" applyBorder="1" applyAlignment="1">
      <alignment horizontal="center" vertical="center"/>
      <protection/>
    </xf>
    <xf numFmtId="0" fontId="36" fillId="0" borderId="0" xfId="284" applyFont="1" applyAlignment="1">
      <alignment horizontal="center"/>
      <protection/>
    </xf>
    <xf numFmtId="0" fontId="36" fillId="0" borderId="19" xfId="283" applyFont="1" applyFill="1" applyBorder="1" applyAlignment="1">
      <alignment horizontal="center" vertical="top" wrapText="1"/>
      <protection/>
    </xf>
    <xf numFmtId="49" fontId="4" fillId="0" borderId="20" xfId="288" applyNumberFormat="1" applyFont="1" applyBorder="1" applyAlignment="1">
      <alignment horizontal="center" vertical="center" wrapText="1"/>
      <protection/>
    </xf>
    <xf numFmtId="0" fontId="6" fillId="0" borderId="20" xfId="283" applyFont="1" applyFill="1" applyBorder="1" applyAlignment="1">
      <alignment horizontal="center" vertical="center"/>
      <protection/>
    </xf>
    <xf numFmtId="1" fontId="15" fillId="0" borderId="41" xfId="285" applyNumberFormat="1" applyFont="1" applyFill="1" applyBorder="1" applyAlignment="1" applyProtection="1">
      <alignment horizontal="center" vertical="center" wrapText="1"/>
      <protection/>
    </xf>
    <xf numFmtId="1" fontId="15" fillId="0" borderId="21" xfId="285" applyNumberFormat="1" applyFont="1" applyFill="1" applyBorder="1" applyAlignment="1" applyProtection="1">
      <alignment horizontal="center" vertical="center" wrapText="1"/>
      <protection/>
    </xf>
    <xf numFmtId="1" fontId="6" fillId="0" borderId="28" xfId="285" applyNumberFormat="1" applyFont="1" applyFill="1" applyBorder="1" applyAlignment="1" applyProtection="1">
      <alignment horizontal="center" vertical="center"/>
      <protection locked="0"/>
    </xf>
    <xf numFmtId="1" fontId="6" fillId="0" borderId="45" xfId="285" applyNumberFormat="1" applyFont="1" applyFill="1" applyBorder="1" applyAlignment="1" applyProtection="1">
      <alignment horizontal="center" vertical="center"/>
      <protection locked="0"/>
    </xf>
    <xf numFmtId="1" fontId="6" fillId="0" borderId="42" xfId="285" applyNumberFormat="1" applyFont="1" applyFill="1" applyBorder="1" applyAlignment="1" applyProtection="1">
      <alignment horizontal="center" vertical="center"/>
      <protection locked="0"/>
    </xf>
    <xf numFmtId="1" fontId="13" fillId="0" borderId="20" xfId="285" applyNumberFormat="1" applyFont="1" applyFill="1" applyBorder="1" applyAlignment="1" applyProtection="1">
      <alignment horizontal="center" vertical="center" wrapText="1"/>
      <protection/>
    </xf>
    <xf numFmtId="1" fontId="14" fillId="0" borderId="49" xfId="285" applyNumberFormat="1" applyFont="1" applyFill="1" applyBorder="1" applyAlignment="1" applyProtection="1">
      <alignment horizontal="center" vertical="center" wrapText="1"/>
      <protection/>
    </xf>
    <xf numFmtId="1" fontId="14" fillId="0" borderId="48" xfId="285" applyNumberFormat="1" applyFont="1" applyFill="1" applyBorder="1" applyAlignment="1" applyProtection="1">
      <alignment horizontal="center" vertical="center" wrapText="1"/>
      <protection/>
    </xf>
    <xf numFmtId="1" fontId="14" fillId="0" borderId="50" xfId="285" applyNumberFormat="1" applyFont="1" applyFill="1" applyBorder="1" applyAlignment="1" applyProtection="1">
      <alignment horizontal="center" vertical="center" wrapText="1"/>
      <protection/>
    </xf>
    <xf numFmtId="1" fontId="14" fillId="0" borderId="51" xfId="285" applyNumberFormat="1" applyFont="1" applyFill="1" applyBorder="1" applyAlignment="1" applyProtection="1">
      <alignment horizontal="center" vertical="center" wrapText="1"/>
      <protection/>
    </xf>
    <xf numFmtId="1" fontId="14" fillId="0" borderId="0" xfId="285" applyNumberFormat="1" applyFont="1" applyFill="1" applyBorder="1" applyAlignment="1" applyProtection="1">
      <alignment horizontal="center" vertical="center" wrapText="1"/>
      <protection/>
    </xf>
    <xf numFmtId="1" fontId="14" fillId="0" borderId="40" xfId="285" applyNumberFormat="1" applyFont="1" applyFill="1" applyBorder="1" applyAlignment="1" applyProtection="1">
      <alignment horizontal="center" vertical="center" wrapText="1"/>
      <protection/>
    </xf>
    <xf numFmtId="1" fontId="14" fillId="0" borderId="22" xfId="285" applyNumberFormat="1" applyFont="1" applyFill="1" applyBorder="1" applyAlignment="1" applyProtection="1">
      <alignment horizontal="center" vertical="center" wrapText="1"/>
      <protection/>
    </xf>
    <xf numFmtId="1" fontId="14" fillId="0" borderId="19" xfId="285" applyNumberFormat="1" applyFont="1" applyFill="1" applyBorder="1" applyAlignment="1" applyProtection="1">
      <alignment horizontal="center" vertical="center" wrapText="1"/>
      <protection/>
    </xf>
    <xf numFmtId="1" fontId="14" fillId="0" borderId="52" xfId="285" applyNumberFormat="1" applyFont="1" applyFill="1" applyBorder="1" applyAlignment="1" applyProtection="1">
      <alignment horizontal="center" vertical="center" wrapText="1"/>
      <protection/>
    </xf>
    <xf numFmtId="1" fontId="16" fillId="0" borderId="20" xfId="285" applyNumberFormat="1" applyFont="1" applyFill="1" applyBorder="1" applyAlignment="1" applyProtection="1">
      <alignment horizontal="center" vertical="center" wrapText="1"/>
      <protection/>
    </xf>
    <xf numFmtId="1" fontId="16" fillId="0" borderId="41" xfId="285" applyNumberFormat="1" applyFont="1" applyFill="1" applyBorder="1" applyAlignment="1" applyProtection="1">
      <alignment horizontal="center" vertical="center" wrapText="1"/>
      <protection/>
    </xf>
    <xf numFmtId="1" fontId="16" fillId="0" borderId="21" xfId="285" applyNumberFormat="1" applyFont="1" applyFill="1" applyBorder="1" applyAlignment="1" applyProtection="1">
      <alignment horizontal="center" vertical="center" wrapText="1"/>
      <protection/>
    </xf>
    <xf numFmtId="1" fontId="13" fillId="0" borderId="49" xfId="285" applyNumberFormat="1" applyFont="1" applyFill="1" applyBorder="1" applyAlignment="1" applyProtection="1">
      <alignment horizontal="center" vertical="center" wrapText="1"/>
      <protection/>
    </xf>
    <xf numFmtId="1" fontId="13" fillId="0" borderId="48" xfId="285" applyNumberFormat="1" applyFont="1" applyFill="1" applyBorder="1" applyAlignment="1" applyProtection="1">
      <alignment horizontal="center" vertical="center" wrapText="1"/>
      <protection/>
    </xf>
    <xf numFmtId="1" fontId="13" fillId="0" borderId="50" xfId="285" applyNumberFormat="1" applyFont="1" applyFill="1" applyBorder="1" applyAlignment="1" applyProtection="1">
      <alignment horizontal="center" vertical="center" wrapText="1"/>
      <protection/>
    </xf>
    <xf numFmtId="1" fontId="13" fillId="0" borderId="51" xfId="285" applyNumberFormat="1" applyFont="1" applyFill="1" applyBorder="1" applyAlignment="1" applyProtection="1">
      <alignment horizontal="center" vertical="center" wrapText="1"/>
      <protection/>
    </xf>
    <xf numFmtId="1" fontId="13" fillId="0" borderId="0" xfId="285" applyNumberFormat="1" applyFont="1" applyFill="1" applyBorder="1" applyAlignment="1" applyProtection="1">
      <alignment horizontal="center" vertical="center" wrapText="1"/>
      <protection/>
    </xf>
    <xf numFmtId="1" fontId="13" fillId="0" borderId="40" xfId="285" applyNumberFormat="1" applyFont="1" applyFill="1" applyBorder="1" applyAlignment="1" applyProtection="1">
      <alignment horizontal="center" vertical="center" wrapText="1"/>
      <protection/>
    </xf>
    <xf numFmtId="1" fontId="13" fillId="0" borderId="22" xfId="285" applyNumberFormat="1" applyFont="1" applyFill="1" applyBorder="1" applyAlignment="1" applyProtection="1">
      <alignment horizontal="center" vertical="center" wrapText="1"/>
      <protection/>
    </xf>
    <xf numFmtId="1" fontId="13" fillId="0" borderId="19" xfId="285" applyNumberFormat="1" applyFont="1" applyFill="1" applyBorder="1" applyAlignment="1" applyProtection="1">
      <alignment horizontal="center" vertical="center" wrapText="1"/>
      <protection/>
    </xf>
    <xf numFmtId="1" fontId="13" fillId="0" borderId="52" xfId="285" applyNumberFormat="1" applyFont="1" applyFill="1" applyBorder="1" applyAlignment="1" applyProtection="1">
      <alignment horizontal="center" vertical="center" wrapText="1"/>
      <protection/>
    </xf>
    <xf numFmtId="1" fontId="16" fillId="0" borderId="49" xfId="285" applyNumberFormat="1" applyFont="1" applyFill="1" applyBorder="1" applyAlignment="1" applyProtection="1">
      <alignment horizontal="center" vertical="center" wrapText="1"/>
      <protection/>
    </xf>
    <xf numFmtId="1" fontId="16" fillId="0" borderId="50" xfId="285" applyNumberFormat="1" applyFont="1" applyFill="1" applyBorder="1" applyAlignment="1" applyProtection="1">
      <alignment horizontal="center" vertical="center" wrapText="1"/>
      <protection/>
    </xf>
    <xf numFmtId="1" fontId="2" fillId="0" borderId="41" xfId="285" applyNumberFormat="1" applyFont="1" applyFill="1" applyBorder="1" applyAlignment="1" applyProtection="1">
      <alignment horizontal="center"/>
      <protection/>
    </xf>
    <xf numFmtId="1" fontId="2" fillId="0" borderId="44" xfId="285" applyNumberFormat="1" applyFont="1" applyFill="1" applyBorder="1" applyAlignment="1" applyProtection="1">
      <alignment horizontal="center"/>
      <protection/>
    </xf>
    <xf numFmtId="1" fontId="2" fillId="0" borderId="21" xfId="285" applyNumberFormat="1" applyFont="1" applyFill="1" applyBorder="1" applyAlignment="1" applyProtection="1">
      <alignment horizontal="center"/>
      <protection/>
    </xf>
    <xf numFmtId="1" fontId="2" fillId="0" borderId="41" xfId="285" applyNumberFormat="1" applyFont="1" applyFill="1" applyBorder="1" applyAlignment="1" applyProtection="1">
      <alignment horizontal="center" vertical="center" wrapText="1"/>
      <protection/>
    </xf>
    <xf numFmtId="1" fontId="2" fillId="0" borderId="21" xfId="285" applyNumberFormat="1" applyFont="1" applyFill="1" applyBorder="1" applyAlignment="1" applyProtection="1">
      <alignment horizontal="center" vertical="center" wrapText="1"/>
      <protection/>
    </xf>
    <xf numFmtId="1" fontId="16" fillId="0" borderId="28" xfId="285" applyNumberFormat="1" applyFont="1" applyFill="1" applyBorder="1" applyAlignment="1" applyProtection="1">
      <alignment horizontal="center" vertical="center" wrapText="1"/>
      <protection/>
    </xf>
    <xf numFmtId="1" fontId="16" fillId="0" borderId="42" xfId="285" applyNumberFormat="1" applyFont="1" applyFill="1" applyBorder="1" applyAlignment="1" applyProtection="1">
      <alignment horizontal="center" vertical="center" wrapText="1"/>
      <protection/>
    </xf>
    <xf numFmtId="1" fontId="13" fillId="0" borderId="20" xfId="285" applyNumberFormat="1" applyFont="1" applyFill="1" applyBorder="1" applyAlignment="1" applyProtection="1">
      <alignment horizontal="center" vertical="center" wrapText="1"/>
      <protection locked="0"/>
    </xf>
    <xf numFmtId="1" fontId="65" fillId="0" borderId="28" xfId="285" applyNumberFormat="1" applyFont="1" applyFill="1" applyBorder="1" applyAlignment="1" applyProtection="1">
      <alignment horizontal="center" vertical="center"/>
      <protection locked="0"/>
    </xf>
    <xf numFmtId="1" fontId="65" fillId="0" borderId="45" xfId="285" applyNumberFormat="1" applyFont="1" applyFill="1" applyBorder="1" applyAlignment="1" applyProtection="1">
      <alignment horizontal="center" vertical="center"/>
      <protection locked="0"/>
    </xf>
    <xf numFmtId="1" fontId="65" fillId="0" borderId="42" xfId="285" applyNumberFormat="1" applyFont="1" applyFill="1" applyBorder="1" applyAlignment="1" applyProtection="1">
      <alignment horizontal="center" vertical="center"/>
      <protection locked="0"/>
    </xf>
    <xf numFmtId="1" fontId="35" fillId="0" borderId="0" xfId="285" applyNumberFormat="1" applyFont="1" applyFill="1" applyAlignment="1" applyProtection="1">
      <alignment horizontal="center"/>
      <protection locked="0"/>
    </xf>
    <xf numFmtId="1" fontId="35" fillId="0" borderId="19" xfId="285" applyNumberFormat="1" applyFont="1" applyFill="1" applyBorder="1" applyAlignment="1" applyProtection="1">
      <alignment horizontal="center"/>
      <protection locked="0"/>
    </xf>
  </cellXfs>
  <cellStyles count="306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— акцент1" xfId="39"/>
    <cellStyle name="20% - Акцент1 2" xfId="40"/>
    <cellStyle name="20% - Акцент1 3" xfId="41"/>
    <cellStyle name="20% - Акцент1 4" xfId="42"/>
    <cellStyle name="20% — акцент2" xfId="43"/>
    <cellStyle name="20% - Акцент2 2" xfId="44"/>
    <cellStyle name="20% - Акцент2 3" xfId="45"/>
    <cellStyle name="20% - Акцент2 4" xfId="46"/>
    <cellStyle name="20% — акцент3" xfId="47"/>
    <cellStyle name="20% - Акцент3 2" xfId="48"/>
    <cellStyle name="20% - Акцент3 3" xfId="49"/>
    <cellStyle name="20% - Акцент3 4" xfId="50"/>
    <cellStyle name="20% — акцент4" xfId="51"/>
    <cellStyle name="20% - Акцент4 2" xfId="52"/>
    <cellStyle name="20% - Акцент4 3" xfId="53"/>
    <cellStyle name="20% - Акцент4 4" xfId="54"/>
    <cellStyle name="20% — акцент5" xfId="55"/>
    <cellStyle name="20% - Акцент5 2" xfId="56"/>
    <cellStyle name="20% - Акцент5 3" xfId="57"/>
    <cellStyle name="20% - Акцент5 4" xfId="58"/>
    <cellStyle name="20% — акцент6" xfId="59"/>
    <cellStyle name="20% - Акцент6 2" xfId="60"/>
    <cellStyle name="20% - Акцент6 3" xfId="61"/>
    <cellStyle name="20% - Акцент6 4" xfId="62"/>
    <cellStyle name="20% – Акцентування1 2" xfId="63"/>
    <cellStyle name="20% – Акцентування1 3" xfId="64"/>
    <cellStyle name="20% – Акцентування1 4" xfId="65"/>
    <cellStyle name="20% – Акцентування2 2" xfId="66"/>
    <cellStyle name="20% – Акцентування2 3" xfId="67"/>
    <cellStyle name="20% – Акцентування2 4" xfId="68"/>
    <cellStyle name="20% – Акцентування3 2" xfId="69"/>
    <cellStyle name="20% – Акцентування3 3" xfId="70"/>
    <cellStyle name="20% – Акцентування3 4" xfId="71"/>
    <cellStyle name="20% – Акцентування4 2" xfId="72"/>
    <cellStyle name="20% – Акцентування4 3" xfId="73"/>
    <cellStyle name="20% – Акцентування4 4" xfId="74"/>
    <cellStyle name="20% – Акцентування5 2" xfId="75"/>
    <cellStyle name="20% – Акцентування5 3" xfId="76"/>
    <cellStyle name="20% – Акцентування5 4" xfId="77"/>
    <cellStyle name="20% – Акцентування6 2" xfId="78"/>
    <cellStyle name="20% – Акцентування6 3" xfId="79"/>
    <cellStyle name="20% – Акцентування6 4" xfId="80"/>
    <cellStyle name="40% - Accent1" xfId="81"/>
    <cellStyle name="40% - Accent1 2" xfId="82"/>
    <cellStyle name="40% - Accent1 3" xfId="83"/>
    <cellStyle name="40% - Accent1 4" xfId="84"/>
    <cellStyle name="40% - Accent2" xfId="85"/>
    <cellStyle name="40% - Accent2 2" xfId="86"/>
    <cellStyle name="40% - Accent2 3" xfId="87"/>
    <cellStyle name="40% - Accent2 4" xfId="88"/>
    <cellStyle name="40% - Accent3" xfId="89"/>
    <cellStyle name="40% - Accent3 2" xfId="90"/>
    <cellStyle name="40% - Accent3 3" xfId="91"/>
    <cellStyle name="40% - Accent3 4" xfId="92"/>
    <cellStyle name="40% - Accent4" xfId="93"/>
    <cellStyle name="40% - Accent4 2" xfId="94"/>
    <cellStyle name="40% - Accent4 3" xfId="95"/>
    <cellStyle name="40% - Accent4 4" xfId="96"/>
    <cellStyle name="40% - Accent5" xfId="97"/>
    <cellStyle name="40% - Accent5 2" xfId="98"/>
    <cellStyle name="40% - Accent5 3" xfId="99"/>
    <cellStyle name="40% - Accent5 4" xfId="100"/>
    <cellStyle name="40% - Accent6" xfId="101"/>
    <cellStyle name="40% - Accent6 2" xfId="102"/>
    <cellStyle name="40% - Accent6 3" xfId="103"/>
    <cellStyle name="40% - Accent6 4" xfId="104"/>
    <cellStyle name="40% — акцент1" xfId="105"/>
    <cellStyle name="40% - Акцент1 2" xfId="106"/>
    <cellStyle name="40% - Акцент1 3" xfId="107"/>
    <cellStyle name="40% - Акцент1 4" xfId="108"/>
    <cellStyle name="40% — акцент2" xfId="109"/>
    <cellStyle name="40% - Акцент2 2" xfId="110"/>
    <cellStyle name="40% - Акцент2 3" xfId="111"/>
    <cellStyle name="40% - Акцент2 4" xfId="112"/>
    <cellStyle name="40% — акцент3" xfId="113"/>
    <cellStyle name="40% - Акцент3 2" xfId="114"/>
    <cellStyle name="40% - Акцент3 3" xfId="115"/>
    <cellStyle name="40% - Акцент3 4" xfId="116"/>
    <cellStyle name="40% — акцент4" xfId="117"/>
    <cellStyle name="40% - Акцент4 2" xfId="118"/>
    <cellStyle name="40% - Акцент4 3" xfId="119"/>
    <cellStyle name="40% - Акцент4 4" xfId="120"/>
    <cellStyle name="40% — акцент5" xfId="121"/>
    <cellStyle name="40% - Акцент5 2" xfId="122"/>
    <cellStyle name="40% - Акцент5 3" xfId="123"/>
    <cellStyle name="40% - Акцент5 4" xfId="124"/>
    <cellStyle name="40% — акцент6" xfId="125"/>
    <cellStyle name="40% - Акцент6 2" xfId="126"/>
    <cellStyle name="40% - Акцент6 3" xfId="127"/>
    <cellStyle name="40% - Акцент6 4" xfId="128"/>
    <cellStyle name="40% – Акцентування1 2" xfId="129"/>
    <cellStyle name="40% – Акцентування1 3" xfId="130"/>
    <cellStyle name="40% – Акцентування1 4" xfId="131"/>
    <cellStyle name="40% – Акцентування2 2" xfId="132"/>
    <cellStyle name="40% – Акцентування2 3" xfId="133"/>
    <cellStyle name="40% – Акцентування2 4" xfId="134"/>
    <cellStyle name="40% – Акцентування3 2" xfId="135"/>
    <cellStyle name="40% – Акцентування3 3" xfId="136"/>
    <cellStyle name="40% – Акцентування3 4" xfId="137"/>
    <cellStyle name="40% – Акцентування4 2" xfId="138"/>
    <cellStyle name="40% – Акцентування4 3" xfId="139"/>
    <cellStyle name="40% – Акцентування4 4" xfId="140"/>
    <cellStyle name="40% – Акцентування5 2" xfId="141"/>
    <cellStyle name="40% – Акцентування5 3" xfId="142"/>
    <cellStyle name="40% – Акцентування5 4" xfId="143"/>
    <cellStyle name="40% – Акцентування6 2" xfId="144"/>
    <cellStyle name="40% – Акцентування6 3" xfId="145"/>
    <cellStyle name="40% – Акцентування6 4" xfId="146"/>
    <cellStyle name="60% - Accent1" xfId="147"/>
    <cellStyle name="60% - Accent1 2" xfId="148"/>
    <cellStyle name="60% - Accent2" xfId="149"/>
    <cellStyle name="60% - Accent2 2" xfId="150"/>
    <cellStyle name="60% - Accent3" xfId="151"/>
    <cellStyle name="60% - Accent3 2" xfId="152"/>
    <cellStyle name="60% - Accent4" xfId="153"/>
    <cellStyle name="60% - Accent4 2" xfId="154"/>
    <cellStyle name="60% - Accent5" xfId="155"/>
    <cellStyle name="60% - Accent5 2" xfId="156"/>
    <cellStyle name="60% - Accent6" xfId="157"/>
    <cellStyle name="60% - Accent6 2" xfId="158"/>
    <cellStyle name="60% — акцент1" xfId="159"/>
    <cellStyle name="60% - Акцент1 2" xfId="160"/>
    <cellStyle name="60% - Акцент1 3" xfId="161"/>
    <cellStyle name="60% — акцент2" xfId="162"/>
    <cellStyle name="60% - Акцент2 2" xfId="163"/>
    <cellStyle name="60% - Акцент2 3" xfId="164"/>
    <cellStyle name="60% — акцент3" xfId="165"/>
    <cellStyle name="60% - Акцент3 2" xfId="166"/>
    <cellStyle name="60% - Акцент3 3" xfId="167"/>
    <cellStyle name="60% — акцент4" xfId="168"/>
    <cellStyle name="60% - Акцент4 2" xfId="169"/>
    <cellStyle name="60% - Акцент4 3" xfId="170"/>
    <cellStyle name="60% — акцент5" xfId="171"/>
    <cellStyle name="60% - Акцент5 2" xfId="172"/>
    <cellStyle name="60% - Акцент5 3" xfId="173"/>
    <cellStyle name="60% — акцент6" xfId="174"/>
    <cellStyle name="60% - Акцент6 2" xfId="175"/>
    <cellStyle name="60% - Акцент6 3" xfId="176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183"/>
    <cellStyle name="Accent1 2" xfId="184"/>
    <cellStyle name="Accent2" xfId="185"/>
    <cellStyle name="Accent2 2" xfId="186"/>
    <cellStyle name="Accent3" xfId="187"/>
    <cellStyle name="Accent3 2" xfId="188"/>
    <cellStyle name="Accent4" xfId="189"/>
    <cellStyle name="Accent4 2" xfId="190"/>
    <cellStyle name="Accent5" xfId="191"/>
    <cellStyle name="Accent5 2" xfId="192"/>
    <cellStyle name="Accent6" xfId="193"/>
    <cellStyle name="Accent6 2" xfId="194"/>
    <cellStyle name="Bad" xfId="195"/>
    <cellStyle name="Bad 2" xfId="196"/>
    <cellStyle name="Calculation" xfId="197"/>
    <cellStyle name="Calculation 2" xfId="198"/>
    <cellStyle name="Check Cell" xfId="199"/>
    <cellStyle name="Check Cell 2" xfId="200"/>
    <cellStyle name="Explanatory Text" xfId="201"/>
    <cellStyle name="Good" xfId="202"/>
    <cellStyle name="Good 2" xfId="203"/>
    <cellStyle name="Heading 1" xfId="204"/>
    <cellStyle name="Heading 2" xfId="205"/>
    <cellStyle name="Heading 3" xfId="206"/>
    <cellStyle name="Heading 4" xfId="207"/>
    <cellStyle name="Input" xfId="208"/>
    <cellStyle name="Input 2" xfId="209"/>
    <cellStyle name="Linked Cell" xfId="210"/>
    <cellStyle name="Neutral" xfId="211"/>
    <cellStyle name="Neutral 2" xfId="212"/>
    <cellStyle name="Note" xfId="213"/>
    <cellStyle name="Note 2" xfId="214"/>
    <cellStyle name="Note 3" xfId="215"/>
    <cellStyle name="Note 4" xfId="216"/>
    <cellStyle name="Note_СВОД_12" xfId="217"/>
    <cellStyle name="Output" xfId="218"/>
    <cellStyle name="Output 2" xfId="219"/>
    <cellStyle name="Title" xfId="220"/>
    <cellStyle name="Total" xfId="221"/>
    <cellStyle name="Warning Text" xfId="222"/>
    <cellStyle name="Акцент1" xfId="223"/>
    <cellStyle name="Акцент1 2" xfId="224"/>
    <cellStyle name="Акцент1 3" xfId="225"/>
    <cellStyle name="Акцент2" xfId="226"/>
    <cellStyle name="Акцент2 2" xfId="227"/>
    <cellStyle name="Акцент2 3" xfId="228"/>
    <cellStyle name="Акцент3" xfId="229"/>
    <cellStyle name="Акцент3 2" xfId="230"/>
    <cellStyle name="Акцент3 3" xfId="231"/>
    <cellStyle name="Акцент4" xfId="232"/>
    <cellStyle name="Акцент4 2" xfId="233"/>
    <cellStyle name="Акцент4 3" xfId="234"/>
    <cellStyle name="Акцент5" xfId="235"/>
    <cellStyle name="Акцент5 2" xfId="236"/>
    <cellStyle name="Акцент5 3" xfId="237"/>
    <cellStyle name="Акцент6" xfId="238"/>
    <cellStyle name="Акцент6 2" xfId="239"/>
    <cellStyle name="Акцент6 3" xfId="240"/>
    <cellStyle name="Акцентування1 2" xfId="241"/>
    <cellStyle name="Акцентування2 2" xfId="242"/>
    <cellStyle name="Акцентування3 2" xfId="243"/>
    <cellStyle name="Акцентування4 2" xfId="244"/>
    <cellStyle name="Акцентування5 2" xfId="245"/>
    <cellStyle name="Акцентування6 2" xfId="246"/>
    <cellStyle name="Ввід 2" xfId="247"/>
    <cellStyle name="Ввод " xfId="248"/>
    <cellStyle name="Ввод  2" xfId="249"/>
    <cellStyle name="Вывод" xfId="250"/>
    <cellStyle name="Вывод 2" xfId="251"/>
    <cellStyle name="Вывод 3" xfId="252"/>
    <cellStyle name="Вычисление" xfId="253"/>
    <cellStyle name="Вычисление 2" xfId="254"/>
    <cellStyle name="Вычисление 3" xfId="255"/>
    <cellStyle name="Currency" xfId="256"/>
    <cellStyle name="Currency [0]" xfId="257"/>
    <cellStyle name="Добре 2" xfId="258"/>
    <cellStyle name="Заголовок 1" xfId="259"/>
    <cellStyle name="Заголовок 2" xfId="260"/>
    <cellStyle name="Заголовок 3" xfId="261"/>
    <cellStyle name="Заголовок 4" xfId="262"/>
    <cellStyle name="Звичайний 2" xfId="263"/>
    <cellStyle name="Звичайний 2 3" xfId="264"/>
    <cellStyle name="Звичайний 3 2 3" xfId="265"/>
    <cellStyle name="Итог" xfId="266"/>
    <cellStyle name="Итог 2" xfId="267"/>
    <cellStyle name="Контрольна клітинка 2" xfId="268"/>
    <cellStyle name="Контрольная ячейка" xfId="269"/>
    <cellStyle name="Контрольная ячейка 2" xfId="270"/>
    <cellStyle name="Название" xfId="271"/>
    <cellStyle name="Нейтральный" xfId="272"/>
    <cellStyle name="Нейтральный 2" xfId="273"/>
    <cellStyle name="Нейтральный 3" xfId="274"/>
    <cellStyle name="Обчислення 2" xfId="275"/>
    <cellStyle name="Обычный 2" xfId="276"/>
    <cellStyle name="Обычный 2 2" xfId="277"/>
    <cellStyle name="Обычный 2 3" xfId="278"/>
    <cellStyle name="Обычный 2_ДЛЯ_ДИР_2018" xfId="279"/>
    <cellStyle name="Обычный 3" xfId="280"/>
    <cellStyle name="Обычный 4" xfId="281"/>
    <cellStyle name="Обычный 5 2" xfId="282"/>
    <cellStyle name="Обычный 5 3" xfId="283"/>
    <cellStyle name="Обычный 6 3" xfId="284"/>
    <cellStyle name="Обычный_06" xfId="285"/>
    <cellStyle name="Обычный_09_Професійний склад" xfId="286"/>
    <cellStyle name="Обычный_12 Зинкевич" xfId="287"/>
    <cellStyle name="Обычный_27.08.2013" xfId="288"/>
    <cellStyle name="Обычный_TБЛ-12~1" xfId="289"/>
    <cellStyle name="Обычный_Иванова_1.03.05 2" xfId="290"/>
    <cellStyle name="Обычный_Укомплектування_11_2013" xfId="291"/>
    <cellStyle name="Обычный_Форма7Н" xfId="292"/>
    <cellStyle name="Плохой" xfId="293"/>
    <cellStyle name="Плохой 2" xfId="294"/>
    <cellStyle name="Плохой 3" xfId="295"/>
    <cellStyle name="Поганий 2" xfId="296"/>
    <cellStyle name="Пояснение" xfId="297"/>
    <cellStyle name="Пояснение 2" xfId="298"/>
    <cellStyle name="Примечание" xfId="299"/>
    <cellStyle name="Примечание 2" xfId="300"/>
    <cellStyle name="Примечание 3" xfId="301"/>
    <cellStyle name="Примечание 4" xfId="302"/>
    <cellStyle name="Примітка 2" xfId="303"/>
    <cellStyle name="Примітка 3" xfId="304"/>
    <cellStyle name="Примітка 4" xfId="305"/>
    <cellStyle name="Percent" xfId="306"/>
    <cellStyle name="Результат 1" xfId="307"/>
    <cellStyle name="Связанная ячейка" xfId="308"/>
    <cellStyle name="Середній 2" xfId="309"/>
    <cellStyle name="Стиль 1" xfId="310"/>
    <cellStyle name="Стиль 1 2" xfId="311"/>
    <cellStyle name="Текст предупреждения" xfId="312"/>
    <cellStyle name="Тысячи [0]_Анализ" xfId="313"/>
    <cellStyle name="Тысячи_Анализ" xfId="314"/>
    <cellStyle name="Comma" xfId="315"/>
    <cellStyle name="Comma [0]" xfId="316"/>
    <cellStyle name="ФинᎰнсовый_Лист1 (3)_1" xfId="317"/>
    <cellStyle name="Хороший" xfId="318"/>
    <cellStyle name="Хороший 2" xfId="3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12_2017\ZVIT_12_17_RAY\&#1055;&#1086;&#1089;&#1083;&#1091;&#1075;&#1080;_1217&#1088;&#1072;&#108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MOT\&#1045;&#1040;&#1053;%20&#1059;&#1082;&#1088;%209%20&#1084;&#1077;&#1089;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січень-лютий ОПЕРАТИВНО"/>
      <sheetName val="Січень-грудень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1 "/>
      <sheetName val="2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1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1.8515625" style="158" customWidth="1"/>
    <col min="2" max="2" width="52.8515625" style="158" customWidth="1"/>
    <col min="3" max="16384" width="9.140625" style="158" customWidth="1"/>
  </cols>
  <sheetData>
    <row r="2" spans="1:2" ht="26.25" customHeight="1">
      <c r="A2" s="228" t="s">
        <v>156</v>
      </c>
      <c r="B2" s="228"/>
    </row>
    <row r="3" spans="1:11" ht="20.25">
      <c r="A3" s="229" t="s">
        <v>127</v>
      </c>
      <c r="B3" s="229"/>
      <c r="C3" s="159"/>
      <c r="D3" s="159"/>
      <c r="E3" s="159"/>
      <c r="F3" s="159"/>
      <c r="G3" s="159"/>
      <c r="H3" s="159"/>
      <c r="I3" s="159"/>
      <c r="J3" s="159"/>
      <c r="K3" s="159"/>
    </row>
    <row r="4" ht="24" customHeight="1"/>
    <row r="5" spans="1:2" ht="30.75" customHeight="1">
      <c r="A5" s="230" t="s">
        <v>128</v>
      </c>
      <c r="B5" s="160" t="s">
        <v>157</v>
      </c>
    </row>
    <row r="6" spans="1:2" ht="30.75" customHeight="1">
      <c r="A6" s="231"/>
      <c r="B6" s="161" t="s">
        <v>158</v>
      </c>
    </row>
    <row r="7" spans="1:2" ht="30.75" customHeight="1">
      <c r="A7" s="232"/>
      <c r="B7" s="162" t="s">
        <v>159</v>
      </c>
    </row>
    <row r="8" spans="1:2" ht="30.75" customHeight="1">
      <c r="A8" s="233" t="s">
        <v>73</v>
      </c>
      <c r="B8" s="160" t="s">
        <v>160</v>
      </c>
    </row>
    <row r="9" spans="1:2" ht="30.75" customHeight="1">
      <c r="A9" s="234"/>
      <c r="B9" s="161" t="s">
        <v>161</v>
      </c>
    </row>
    <row r="10" spans="1:2" ht="30.75" customHeight="1" thickBot="1">
      <c r="A10" s="235"/>
      <c r="B10" s="163" t="s">
        <v>162</v>
      </c>
    </row>
    <row r="11" spans="1:2" ht="30.75" customHeight="1" thickTop="1">
      <c r="A11" s="231" t="s">
        <v>129</v>
      </c>
      <c r="B11" s="164" t="s">
        <v>163</v>
      </c>
    </row>
    <row r="12" spans="1:2" ht="30.75" customHeight="1">
      <c r="A12" s="231"/>
      <c r="B12" s="161" t="s">
        <v>164</v>
      </c>
    </row>
    <row r="13" spans="1:2" ht="30.75" customHeight="1">
      <c r="A13" s="232"/>
      <c r="B13" s="162" t="s">
        <v>165</v>
      </c>
    </row>
    <row r="14" spans="1:2" ht="30.75" customHeight="1">
      <c r="A14" s="233" t="s">
        <v>130</v>
      </c>
      <c r="B14" s="160" t="s">
        <v>166</v>
      </c>
    </row>
    <row r="15" spans="1:2" ht="30.75" customHeight="1">
      <c r="A15" s="234"/>
      <c r="B15" s="161" t="s">
        <v>167</v>
      </c>
    </row>
    <row r="16" spans="1:2" ht="30.75" customHeight="1">
      <c r="A16" s="236"/>
      <c r="B16" s="162" t="s">
        <v>168</v>
      </c>
    </row>
  </sheetData>
  <sheetProtection/>
  <mergeCells count="6">
    <mergeCell ref="A2:B2"/>
    <mergeCell ref="A3:B3"/>
    <mergeCell ref="A5:A7"/>
    <mergeCell ref="A8:A10"/>
    <mergeCell ref="A11:A13"/>
    <mergeCell ref="A14:A16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1"/>
  <sheetViews>
    <sheetView view="pageBreakPreview" zoomScaleSheetLayoutView="100" zoomScalePageLayoutView="0" workbookViewId="0" topLeftCell="A1">
      <selection activeCell="C10" sqref="C10"/>
    </sheetView>
  </sheetViews>
  <sheetFormatPr defaultColWidth="10.28125" defaultRowHeight="15"/>
  <cols>
    <col min="1" max="1" width="39.7109375" style="65" customWidth="1"/>
    <col min="2" max="2" width="14.8515625" style="68" customWidth="1"/>
    <col min="3" max="3" width="15.28125" style="68" customWidth="1"/>
    <col min="4" max="237" width="7.8515625" style="65" customWidth="1"/>
    <col min="238" max="238" width="39.28125" style="65" customWidth="1"/>
    <col min="239" max="16384" width="10.28125" style="65" customWidth="1"/>
  </cols>
  <sheetData>
    <row r="1" spans="1:3" ht="62.25" customHeight="1">
      <c r="A1" s="237" t="s">
        <v>169</v>
      </c>
      <c r="B1" s="237"/>
      <c r="C1" s="237"/>
    </row>
    <row r="2" spans="1:3" s="165" customFormat="1" ht="27" customHeight="1">
      <c r="A2" s="238" t="s">
        <v>127</v>
      </c>
      <c r="B2" s="238"/>
      <c r="C2" s="238"/>
    </row>
    <row r="3" spans="1:3" s="66" customFormat="1" ht="40.5" customHeight="1">
      <c r="A3" s="166"/>
      <c r="B3" s="167" t="s">
        <v>100</v>
      </c>
      <c r="C3" s="167" t="s">
        <v>131</v>
      </c>
    </row>
    <row r="4" spans="1:3" s="66" customFormat="1" ht="63" customHeight="1">
      <c r="A4" s="168" t="s">
        <v>132</v>
      </c>
      <c r="B4" s="169">
        <v>812.6</v>
      </c>
      <c r="C4" s="78">
        <v>819.1</v>
      </c>
    </row>
    <row r="5" spans="1:3" s="66" customFormat="1" ht="48.75" customHeight="1">
      <c r="A5" s="170" t="s">
        <v>133</v>
      </c>
      <c r="B5" s="171">
        <v>63</v>
      </c>
      <c r="C5" s="77">
        <v>64.1</v>
      </c>
    </row>
    <row r="6" spans="1:3" s="66" customFormat="1" ht="57" customHeight="1">
      <c r="A6" s="172" t="s">
        <v>74</v>
      </c>
      <c r="B6" s="173">
        <v>732.2</v>
      </c>
      <c r="C6" s="76">
        <v>741.6</v>
      </c>
    </row>
    <row r="7" spans="1:3" s="66" customFormat="1" ht="54.75" customHeight="1">
      <c r="A7" s="174" t="s">
        <v>73</v>
      </c>
      <c r="B7" s="175">
        <v>56.7</v>
      </c>
      <c r="C7" s="79">
        <v>58.1</v>
      </c>
    </row>
    <row r="8" spans="1:3" s="66" customFormat="1" ht="70.5" customHeight="1">
      <c r="A8" s="176" t="s">
        <v>80</v>
      </c>
      <c r="B8" s="169">
        <v>80.4</v>
      </c>
      <c r="C8" s="78">
        <v>77.5</v>
      </c>
    </row>
    <row r="9" spans="1:3" s="66" customFormat="1" ht="60.75" customHeight="1">
      <c r="A9" s="174" t="s">
        <v>130</v>
      </c>
      <c r="B9" s="175">
        <v>9.9</v>
      </c>
      <c r="C9" s="79">
        <v>9.5</v>
      </c>
    </row>
    <row r="10" spans="1:3" s="69" customFormat="1" ht="13.5">
      <c r="A10" s="67"/>
      <c r="B10" s="67"/>
      <c r="C10" s="68"/>
    </row>
    <row r="11" spans="1:3" s="71" customFormat="1" ht="12" customHeight="1">
      <c r="A11" s="70"/>
      <c r="B11" s="70"/>
      <c r="C11" s="68"/>
    </row>
    <row r="12" ht="13.5">
      <c r="A12" s="72"/>
    </row>
    <row r="13" ht="13.5">
      <c r="A13" s="72"/>
    </row>
    <row r="14" ht="13.5">
      <c r="A14" s="72"/>
    </row>
    <row r="15" ht="13.5">
      <c r="A15" s="72"/>
    </row>
    <row r="16" ht="13.5">
      <c r="A16" s="72"/>
    </row>
    <row r="17" ht="13.5">
      <c r="A17" s="72"/>
    </row>
    <row r="18" ht="13.5">
      <c r="A18" s="72"/>
    </row>
    <row r="19" ht="13.5">
      <c r="A19" s="72"/>
    </row>
    <row r="20" ht="13.5">
      <c r="A20" s="72"/>
    </row>
    <row r="21" ht="13.5">
      <c r="A21" s="72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85" zoomScaleNormal="75" zoomScaleSheetLayoutView="85" zoomScalePageLayoutView="0" workbookViewId="0" topLeftCell="A1">
      <pane xSplit="1" ySplit="7" topLeftCell="B8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25" sqref="H25"/>
    </sheetView>
  </sheetViews>
  <sheetFormatPr defaultColWidth="9.140625" defaultRowHeight="15"/>
  <cols>
    <col min="1" max="1" width="18.57421875" style="179" customWidth="1"/>
    <col min="2" max="2" width="11.57421875" style="179" customWidth="1"/>
    <col min="3" max="3" width="11.00390625" style="179" customWidth="1"/>
    <col min="4" max="4" width="8.28125" style="179" customWidth="1"/>
    <col min="5" max="5" width="10.8515625" style="179" customWidth="1"/>
    <col min="6" max="6" width="11.421875" style="179" customWidth="1"/>
    <col min="7" max="7" width="9.140625" style="179" customWidth="1"/>
    <col min="8" max="9" width="9.7109375" style="179" customWidth="1"/>
    <col min="10" max="10" width="7.8515625" style="179" customWidth="1"/>
    <col min="11" max="11" width="9.421875" style="179" customWidth="1"/>
    <col min="12" max="12" width="9.57421875" style="179" customWidth="1"/>
    <col min="13" max="13" width="7.140625" style="179" customWidth="1"/>
    <col min="14" max="14" width="9.140625" style="180" customWidth="1"/>
    <col min="15" max="16384" width="9.140625" style="179" customWidth="1"/>
  </cols>
  <sheetData>
    <row r="1" spans="1:13" s="177" customFormat="1" ht="18" customHeight="1">
      <c r="A1" s="253" t="s">
        <v>170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s="177" customFormat="1" ht="14.25" customHeight="1">
      <c r="A2" s="254" t="s">
        <v>134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2" s="177" customFormat="1" ht="9" customHeight="1" hidden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8" customHeight="1">
      <c r="A4" s="178" t="s">
        <v>65</v>
      </c>
      <c r="H4" s="255"/>
      <c r="I4" s="255"/>
      <c r="J4" s="255"/>
      <c r="K4" s="255"/>
      <c r="L4" s="255"/>
    </row>
    <row r="5" spans="1:13" s="181" customFormat="1" ht="16.5" customHeight="1">
      <c r="A5" s="256"/>
      <c r="B5" s="239" t="s">
        <v>66</v>
      </c>
      <c r="C5" s="240"/>
      <c r="D5" s="243"/>
      <c r="E5" s="239" t="s">
        <v>67</v>
      </c>
      <c r="F5" s="240"/>
      <c r="G5" s="241"/>
      <c r="H5" s="242" t="s">
        <v>68</v>
      </c>
      <c r="I5" s="240"/>
      <c r="J5" s="243"/>
      <c r="K5" s="244" t="s">
        <v>69</v>
      </c>
      <c r="L5" s="244"/>
      <c r="M5" s="244"/>
    </row>
    <row r="6" spans="1:13" s="184" customFormat="1" ht="27.75" customHeight="1">
      <c r="A6" s="257"/>
      <c r="B6" s="182" t="s">
        <v>100</v>
      </c>
      <c r="C6" s="182" t="s">
        <v>131</v>
      </c>
      <c r="D6" s="182" t="s">
        <v>135</v>
      </c>
      <c r="E6" s="182" t="s">
        <v>100</v>
      </c>
      <c r="F6" s="182" t="s">
        <v>131</v>
      </c>
      <c r="G6" s="183" t="s">
        <v>135</v>
      </c>
      <c r="H6" s="182" t="s">
        <v>100</v>
      </c>
      <c r="I6" s="182" t="s">
        <v>131</v>
      </c>
      <c r="J6" s="182" t="s">
        <v>135</v>
      </c>
      <c r="K6" s="182" t="s">
        <v>100</v>
      </c>
      <c r="L6" s="182" t="s">
        <v>131</v>
      </c>
      <c r="M6" s="182" t="s">
        <v>135</v>
      </c>
    </row>
    <row r="7" spans="1:13" s="181" customFormat="1" ht="12.75" customHeight="1">
      <c r="A7" s="185"/>
      <c r="B7" s="245" t="s">
        <v>70</v>
      </c>
      <c r="C7" s="246"/>
      <c r="D7" s="247"/>
      <c r="E7" s="245" t="s">
        <v>71</v>
      </c>
      <c r="F7" s="246"/>
      <c r="G7" s="248"/>
      <c r="H7" s="249" t="s">
        <v>70</v>
      </c>
      <c r="I7" s="250"/>
      <c r="J7" s="251"/>
      <c r="K7" s="252" t="s">
        <v>71</v>
      </c>
      <c r="L7" s="252"/>
      <c r="M7" s="186"/>
    </row>
    <row r="8" spans="1:13" s="192" customFormat="1" ht="18" customHeight="1">
      <c r="A8" s="187" t="s">
        <v>9</v>
      </c>
      <c r="B8" s="74">
        <v>16360.900000000001</v>
      </c>
      <c r="C8" s="74">
        <v>16578.3</v>
      </c>
      <c r="D8" s="73">
        <v>217.4</v>
      </c>
      <c r="E8" s="188">
        <v>57.1</v>
      </c>
      <c r="F8" s="188">
        <v>58.2</v>
      </c>
      <c r="G8" s="189">
        <v>1.1</v>
      </c>
      <c r="H8" s="190">
        <v>1578.6000000000001</v>
      </c>
      <c r="I8" s="190">
        <v>1487.6999999999998</v>
      </c>
      <c r="J8" s="73">
        <v>-90.9</v>
      </c>
      <c r="K8" s="191">
        <v>8.8</v>
      </c>
      <c r="L8" s="191">
        <v>8.2</v>
      </c>
      <c r="M8" s="73">
        <v>-0.6</v>
      </c>
    </row>
    <row r="9" spans="1:13" ht="15.75" customHeight="1">
      <c r="A9" s="193" t="s">
        <v>10</v>
      </c>
      <c r="B9" s="75">
        <v>652.7</v>
      </c>
      <c r="C9" s="75">
        <v>660.7</v>
      </c>
      <c r="D9" s="73">
        <v>8</v>
      </c>
      <c r="E9" s="194">
        <v>56.8</v>
      </c>
      <c r="F9" s="194">
        <v>58</v>
      </c>
      <c r="G9" s="189">
        <v>1.2</v>
      </c>
      <c r="H9" s="195">
        <v>71.6</v>
      </c>
      <c r="I9" s="195">
        <v>68.7</v>
      </c>
      <c r="J9" s="73">
        <v>-2.9</v>
      </c>
      <c r="K9" s="196">
        <v>9.9</v>
      </c>
      <c r="L9" s="196">
        <v>9.4</v>
      </c>
      <c r="M9" s="73">
        <v>-0.5</v>
      </c>
    </row>
    <row r="10" spans="1:13" ht="15.75" customHeight="1">
      <c r="A10" s="193" t="s">
        <v>11</v>
      </c>
      <c r="B10" s="75">
        <v>371.1</v>
      </c>
      <c r="C10" s="75">
        <v>380</v>
      </c>
      <c r="D10" s="73">
        <v>8.9</v>
      </c>
      <c r="E10" s="194">
        <v>49.5</v>
      </c>
      <c r="F10" s="194">
        <v>50.9</v>
      </c>
      <c r="G10" s="189">
        <v>1.4</v>
      </c>
      <c r="H10" s="195">
        <v>47.9</v>
      </c>
      <c r="I10" s="195">
        <v>45.2</v>
      </c>
      <c r="J10" s="73">
        <v>-2.7</v>
      </c>
      <c r="K10" s="196">
        <v>11.4</v>
      </c>
      <c r="L10" s="196">
        <v>10.6</v>
      </c>
      <c r="M10" s="73">
        <v>-0.8</v>
      </c>
    </row>
    <row r="11" spans="1:13" ht="15.75" customHeight="1">
      <c r="A11" s="193" t="s">
        <v>12</v>
      </c>
      <c r="B11" s="75">
        <v>1402.3</v>
      </c>
      <c r="C11" s="75">
        <v>1413.7</v>
      </c>
      <c r="D11" s="73">
        <v>11.4</v>
      </c>
      <c r="E11" s="194">
        <v>58.6</v>
      </c>
      <c r="F11" s="194">
        <v>59.5</v>
      </c>
      <c r="G11" s="189">
        <v>0.9</v>
      </c>
      <c r="H11" s="195">
        <v>121.5</v>
      </c>
      <c r="I11" s="195">
        <v>118.7</v>
      </c>
      <c r="J11" s="73">
        <v>-2.8</v>
      </c>
      <c r="K11" s="196">
        <v>8</v>
      </c>
      <c r="L11" s="196">
        <v>7.7</v>
      </c>
      <c r="M11" s="73">
        <v>-0.3</v>
      </c>
    </row>
    <row r="12" spans="1:13" ht="15.75" customHeight="1">
      <c r="A12" s="193" t="s">
        <v>13</v>
      </c>
      <c r="B12" s="75">
        <v>741</v>
      </c>
      <c r="C12" s="75">
        <v>747.2</v>
      </c>
      <c r="D12" s="73">
        <v>6.2</v>
      </c>
      <c r="E12" s="194">
        <v>50</v>
      </c>
      <c r="F12" s="194">
        <v>50.9</v>
      </c>
      <c r="G12" s="189">
        <v>0.9</v>
      </c>
      <c r="H12" s="195">
        <v>120.4</v>
      </c>
      <c r="I12" s="195">
        <v>117.5</v>
      </c>
      <c r="J12" s="73">
        <v>-2.9</v>
      </c>
      <c r="K12" s="196">
        <v>14</v>
      </c>
      <c r="L12" s="196">
        <v>13.6</v>
      </c>
      <c r="M12" s="73">
        <v>-0.4</v>
      </c>
    </row>
    <row r="13" spans="1:13" ht="15.75" customHeight="1">
      <c r="A13" s="193" t="s">
        <v>14</v>
      </c>
      <c r="B13" s="75">
        <v>516.7</v>
      </c>
      <c r="C13" s="75">
        <v>521.2</v>
      </c>
      <c r="D13" s="73">
        <v>4.5</v>
      </c>
      <c r="E13" s="194">
        <v>57.5</v>
      </c>
      <c r="F13" s="194">
        <v>58.5</v>
      </c>
      <c r="G13" s="189">
        <v>1</v>
      </c>
      <c r="H13" s="195">
        <v>59.8</v>
      </c>
      <c r="I13" s="195">
        <v>55.5</v>
      </c>
      <c r="J13" s="73">
        <v>-4.3</v>
      </c>
      <c r="K13" s="196">
        <v>10.4</v>
      </c>
      <c r="L13" s="196">
        <v>9.6</v>
      </c>
      <c r="M13" s="73">
        <v>-0.8</v>
      </c>
    </row>
    <row r="14" spans="1:13" ht="15.75" customHeight="1">
      <c r="A14" s="193" t="s">
        <v>15</v>
      </c>
      <c r="B14" s="75">
        <v>502.4</v>
      </c>
      <c r="C14" s="75">
        <v>508.9</v>
      </c>
      <c r="D14" s="73">
        <v>6.5</v>
      </c>
      <c r="E14" s="194">
        <v>54.5</v>
      </c>
      <c r="F14" s="194">
        <v>55.4</v>
      </c>
      <c r="G14" s="189">
        <v>0.9</v>
      </c>
      <c r="H14" s="195">
        <v>56.1</v>
      </c>
      <c r="I14" s="195">
        <v>50.9</v>
      </c>
      <c r="J14" s="73">
        <v>-5.2</v>
      </c>
      <c r="K14" s="196">
        <v>10</v>
      </c>
      <c r="L14" s="196">
        <v>9.1</v>
      </c>
      <c r="M14" s="73">
        <v>-0.9</v>
      </c>
    </row>
    <row r="15" spans="1:13" ht="15.75" customHeight="1">
      <c r="A15" s="153" t="s">
        <v>16</v>
      </c>
      <c r="B15" s="154">
        <v>732.2</v>
      </c>
      <c r="C15" s="154">
        <v>741.6</v>
      </c>
      <c r="D15" s="197">
        <v>9.4</v>
      </c>
      <c r="E15" s="198">
        <v>56.7</v>
      </c>
      <c r="F15" s="198">
        <v>58.1</v>
      </c>
      <c r="G15" s="199">
        <v>1.4</v>
      </c>
      <c r="H15" s="155">
        <v>80.4</v>
      </c>
      <c r="I15" s="155">
        <v>77.5</v>
      </c>
      <c r="J15" s="197">
        <v>-2.9</v>
      </c>
      <c r="K15" s="154">
        <v>9.9</v>
      </c>
      <c r="L15" s="154">
        <v>9.5</v>
      </c>
      <c r="M15" s="197">
        <v>-0.4</v>
      </c>
    </row>
    <row r="16" spans="1:13" ht="15.75" customHeight="1">
      <c r="A16" s="193" t="s">
        <v>17</v>
      </c>
      <c r="B16" s="75">
        <v>565.8</v>
      </c>
      <c r="C16" s="75">
        <v>575.1</v>
      </c>
      <c r="D16" s="73">
        <v>9.3</v>
      </c>
      <c r="E16" s="194">
        <v>55.6</v>
      </c>
      <c r="F16" s="194">
        <v>56.6</v>
      </c>
      <c r="G16" s="189">
        <v>1</v>
      </c>
      <c r="H16" s="195">
        <v>47.9</v>
      </c>
      <c r="I16" s="195">
        <v>44.6</v>
      </c>
      <c r="J16" s="73">
        <v>-3.3</v>
      </c>
      <c r="K16" s="196">
        <v>7.8</v>
      </c>
      <c r="L16" s="196">
        <v>7.2</v>
      </c>
      <c r="M16" s="73">
        <v>-0.6</v>
      </c>
    </row>
    <row r="17" spans="1:13" ht="15.75" customHeight="1">
      <c r="A17" s="193" t="s">
        <v>72</v>
      </c>
      <c r="B17" s="75">
        <v>755.7</v>
      </c>
      <c r="C17" s="75">
        <v>771.4</v>
      </c>
      <c r="D17" s="73">
        <v>15.7</v>
      </c>
      <c r="E17" s="194">
        <v>58.5</v>
      </c>
      <c r="F17" s="194">
        <v>59.3</v>
      </c>
      <c r="G17" s="189">
        <v>0.8</v>
      </c>
      <c r="H17" s="195">
        <v>51.1</v>
      </c>
      <c r="I17" s="195">
        <v>48.4</v>
      </c>
      <c r="J17" s="73">
        <v>-2.7</v>
      </c>
      <c r="K17" s="196">
        <v>6.3</v>
      </c>
      <c r="L17" s="196">
        <v>5.9</v>
      </c>
      <c r="M17" s="73">
        <v>-0.4</v>
      </c>
    </row>
    <row r="18" spans="1:13" ht="15.75" customHeight="1">
      <c r="A18" s="193" t="s">
        <v>18</v>
      </c>
      <c r="B18" s="75">
        <v>380.5</v>
      </c>
      <c r="C18" s="75">
        <v>384.5</v>
      </c>
      <c r="D18" s="73">
        <v>4</v>
      </c>
      <c r="E18" s="194">
        <v>54.5</v>
      </c>
      <c r="F18" s="194">
        <v>55.6</v>
      </c>
      <c r="G18" s="189">
        <v>1.1</v>
      </c>
      <c r="H18" s="195">
        <v>49.9</v>
      </c>
      <c r="I18" s="195">
        <v>47.3</v>
      </c>
      <c r="J18" s="73">
        <v>-2.6</v>
      </c>
      <c r="K18" s="196">
        <v>11.6</v>
      </c>
      <c r="L18" s="196">
        <v>11</v>
      </c>
      <c r="M18" s="73">
        <v>-0.6</v>
      </c>
    </row>
    <row r="19" spans="1:13" ht="15.75" customHeight="1">
      <c r="A19" s="193" t="s">
        <v>19</v>
      </c>
      <c r="B19" s="75">
        <v>298.2</v>
      </c>
      <c r="C19" s="75">
        <v>303.7</v>
      </c>
      <c r="D19" s="73">
        <v>5.5</v>
      </c>
      <c r="E19" s="194">
        <v>56.9</v>
      </c>
      <c r="F19" s="194">
        <v>58.8</v>
      </c>
      <c r="G19" s="189">
        <v>1.9</v>
      </c>
      <c r="H19" s="195">
        <v>53.2</v>
      </c>
      <c r="I19" s="195">
        <v>48.3</v>
      </c>
      <c r="J19" s="73">
        <v>-4.9</v>
      </c>
      <c r="K19" s="196">
        <v>15.1</v>
      </c>
      <c r="L19" s="196">
        <v>13.7</v>
      </c>
      <c r="M19" s="73">
        <v>-1.4</v>
      </c>
    </row>
    <row r="20" spans="1:13" ht="15.75" customHeight="1">
      <c r="A20" s="193" t="s">
        <v>20</v>
      </c>
      <c r="B20" s="75">
        <v>1061.2</v>
      </c>
      <c r="C20" s="75">
        <v>1075.2</v>
      </c>
      <c r="D20" s="73">
        <v>14</v>
      </c>
      <c r="E20" s="194">
        <v>56.8</v>
      </c>
      <c r="F20" s="194">
        <v>57.8</v>
      </c>
      <c r="G20" s="189">
        <v>1</v>
      </c>
      <c r="H20" s="195">
        <v>78.7</v>
      </c>
      <c r="I20" s="195">
        <v>75.1</v>
      </c>
      <c r="J20" s="73">
        <v>-3.6</v>
      </c>
      <c r="K20" s="196">
        <v>6.9</v>
      </c>
      <c r="L20" s="196">
        <v>6.5</v>
      </c>
      <c r="M20" s="73">
        <v>-0.4</v>
      </c>
    </row>
    <row r="21" spans="1:13" ht="15.75" customHeight="1">
      <c r="A21" s="193" t="s">
        <v>21</v>
      </c>
      <c r="B21" s="75">
        <v>496.2</v>
      </c>
      <c r="C21" s="75">
        <v>499.6</v>
      </c>
      <c r="D21" s="73">
        <v>3.4</v>
      </c>
      <c r="E21" s="194">
        <v>58.1</v>
      </c>
      <c r="F21" s="194">
        <v>59.1</v>
      </c>
      <c r="G21" s="189">
        <v>1</v>
      </c>
      <c r="H21" s="195">
        <v>52.8</v>
      </c>
      <c r="I21" s="195">
        <v>51.1</v>
      </c>
      <c r="J21" s="73">
        <v>-1.7</v>
      </c>
      <c r="K21" s="196">
        <v>9.6</v>
      </c>
      <c r="L21" s="196">
        <v>9.3</v>
      </c>
      <c r="M21" s="73">
        <v>-0.3</v>
      </c>
    </row>
    <row r="22" spans="1:13" ht="15.75" customHeight="1">
      <c r="A22" s="193" t="s">
        <v>22</v>
      </c>
      <c r="B22" s="75">
        <v>1001.9</v>
      </c>
      <c r="C22" s="75">
        <v>1020.1</v>
      </c>
      <c r="D22" s="73">
        <v>18.2</v>
      </c>
      <c r="E22" s="194">
        <v>57.2</v>
      </c>
      <c r="F22" s="194">
        <v>58.3</v>
      </c>
      <c r="G22" s="189">
        <v>1.1</v>
      </c>
      <c r="H22" s="195">
        <v>68.7</v>
      </c>
      <c r="I22" s="195">
        <v>64.1</v>
      </c>
      <c r="J22" s="73">
        <v>-4.6</v>
      </c>
      <c r="K22" s="196">
        <v>6.4</v>
      </c>
      <c r="L22" s="196">
        <v>5.9</v>
      </c>
      <c r="M22" s="73">
        <v>-0.5</v>
      </c>
    </row>
    <row r="23" spans="1:13" ht="15.75" customHeight="1">
      <c r="A23" s="193" t="s">
        <v>23</v>
      </c>
      <c r="B23" s="75">
        <v>580.6</v>
      </c>
      <c r="C23" s="75">
        <v>591.2</v>
      </c>
      <c r="D23" s="73">
        <v>10.6</v>
      </c>
      <c r="E23" s="194">
        <v>55.1</v>
      </c>
      <c r="F23" s="194">
        <v>56.6</v>
      </c>
      <c r="G23" s="189">
        <v>1.5</v>
      </c>
      <c r="H23" s="195">
        <v>73.3</v>
      </c>
      <c r="I23" s="195">
        <v>70.2</v>
      </c>
      <c r="J23" s="73">
        <v>-3.1</v>
      </c>
      <c r="K23" s="196">
        <v>11.2</v>
      </c>
      <c r="L23" s="196">
        <v>10.6</v>
      </c>
      <c r="M23" s="73">
        <v>-0.6</v>
      </c>
    </row>
    <row r="24" spans="1:13" ht="15.75" customHeight="1">
      <c r="A24" s="193" t="s">
        <v>24</v>
      </c>
      <c r="B24" s="75">
        <v>473.6</v>
      </c>
      <c r="C24" s="75">
        <v>486</v>
      </c>
      <c r="D24" s="73">
        <v>12.4</v>
      </c>
      <c r="E24" s="194">
        <v>56.8</v>
      </c>
      <c r="F24" s="194">
        <v>58.4</v>
      </c>
      <c r="G24" s="189">
        <v>1.6</v>
      </c>
      <c r="H24" s="195">
        <v>50.6</v>
      </c>
      <c r="I24" s="195">
        <v>44</v>
      </c>
      <c r="J24" s="73">
        <v>-6.6</v>
      </c>
      <c r="K24" s="196">
        <v>9.7</v>
      </c>
      <c r="L24" s="196">
        <v>8.3</v>
      </c>
      <c r="M24" s="73">
        <v>-1.4</v>
      </c>
    </row>
    <row r="25" spans="1:13" ht="15.75" customHeight="1">
      <c r="A25" s="193" t="s">
        <v>25</v>
      </c>
      <c r="B25" s="75">
        <v>485.1</v>
      </c>
      <c r="C25" s="75">
        <v>490.9</v>
      </c>
      <c r="D25" s="73">
        <v>5.8</v>
      </c>
      <c r="E25" s="194">
        <v>58.4</v>
      </c>
      <c r="F25" s="194">
        <v>59.8</v>
      </c>
      <c r="G25" s="189">
        <v>1.4</v>
      </c>
      <c r="H25" s="195">
        <v>46.4</v>
      </c>
      <c r="I25" s="195">
        <v>41.2</v>
      </c>
      <c r="J25" s="73">
        <v>-5.2</v>
      </c>
      <c r="K25" s="196">
        <v>8.7</v>
      </c>
      <c r="L25" s="196">
        <v>7.7</v>
      </c>
      <c r="M25" s="73">
        <v>-1</v>
      </c>
    </row>
    <row r="26" spans="1:13" ht="15.75" customHeight="1">
      <c r="A26" s="193" t="s">
        <v>26</v>
      </c>
      <c r="B26" s="75">
        <v>410.8</v>
      </c>
      <c r="C26" s="75">
        <v>417.7</v>
      </c>
      <c r="D26" s="73">
        <v>6.9</v>
      </c>
      <c r="E26" s="194">
        <v>52.7</v>
      </c>
      <c r="F26" s="194">
        <v>53.8</v>
      </c>
      <c r="G26" s="189">
        <v>1.1</v>
      </c>
      <c r="H26" s="195">
        <v>47.8</v>
      </c>
      <c r="I26" s="195">
        <v>46.3</v>
      </c>
      <c r="J26" s="73">
        <v>-1.5</v>
      </c>
      <c r="K26" s="196">
        <v>10.4</v>
      </c>
      <c r="L26" s="196">
        <v>10</v>
      </c>
      <c r="M26" s="73">
        <v>-0.4</v>
      </c>
    </row>
    <row r="27" spans="1:13" ht="15.75" customHeight="1">
      <c r="A27" s="193" t="s">
        <v>27</v>
      </c>
      <c r="B27" s="75">
        <v>1258.9</v>
      </c>
      <c r="C27" s="75">
        <v>1263.9</v>
      </c>
      <c r="D27" s="73">
        <v>5</v>
      </c>
      <c r="E27" s="194">
        <v>61.4</v>
      </c>
      <c r="F27" s="194">
        <v>62.1</v>
      </c>
      <c r="G27" s="189">
        <v>0.7</v>
      </c>
      <c r="H27" s="195">
        <v>70.7</v>
      </c>
      <c r="I27" s="195">
        <v>67.2</v>
      </c>
      <c r="J27" s="73">
        <v>-3.5</v>
      </c>
      <c r="K27" s="196">
        <v>5.3</v>
      </c>
      <c r="L27" s="196">
        <v>5</v>
      </c>
      <c r="M27" s="73">
        <v>-0.3</v>
      </c>
    </row>
    <row r="28" spans="1:13" ht="15.75" customHeight="1">
      <c r="A28" s="193" t="s">
        <v>28</v>
      </c>
      <c r="B28" s="75">
        <v>448.2</v>
      </c>
      <c r="C28" s="75">
        <v>455.3</v>
      </c>
      <c r="D28" s="73">
        <v>7.1</v>
      </c>
      <c r="E28" s="194">
        <v>57.5</v>
      </c>
      <c r="F28" s="194">
        <v>58.9</v>
      </c>
      <c r="G28" s="189">
        <v>1.4</v>
      </c>
      <c r="H28" s="195">
        <v>51.3</v>
      </c>
      <c r="I28" s="195">
        <v>48.5</v>
      </c>
      <c r="J28" s="73">
        <v>-2.8</v>
      </c>
      <c r="K28" s="196">
        <v>10.3</v>
      </c>
      <c r="L28" s="196">
        <v>9.6</v>
      </c>
      <c r="M28" s="73">
        <v>-0.7</v>
      </c>
    </row>
    <row r="29" spans="1:13" ht="15.75" customHeight="1">
      <c r="A29" s="193" t="s">
        <v>29</v>
      </c>
      <c r="B29" s="75">
        <v>522</v>
      </c>
      <c r="C29" s="75">
        <v>528.8</v>
      </c>
      <c r="D29" s="73">
        <v>6.8</v>
      </c>
      <c r="E29" s="194">
        <v>55.9</v>
      </c>
      <c r="F29" s="194">
        <v>57</v>
      </c>
      <c r="G29" s="189">
        <v>1.1</v>
      </c>
      <c r="H29" s="195">
        <v>48</v>
      </c>
      <c r="I29" s="195">
        <v>45.8</v>
      </c>
      <c r="J29" s="73">
        <v>-2.2</v>
      </c>
      <c r="K29" s="196">
        <v>8.4</v>
      </c>
      <c r="L29" s="196">
        <v>8</v>
      </c>
      <c r="M29" s="73">
        <v>-0.4</v>
      </c>
    </row>
    <row r="30" spans="1:13" ht="15.75" customHeight="1">
      <c r="A30" s="193" t="s">
        <v>30</v>
      </c>
      <c r="B30" s="75">
        <v>522.6</v>
      </c>
      <c r="C30" s="75">
        <v>531.8</v>
      </c>
      <c r="D30" s="73">
        <v>9.2</v>
      </c>
      <c r="E30" s="194">
        <v>57.7</v>
      </c>
      <c r="F30" s="194">
        <v>59.3</v>
      </c>
      <c r="G30" s="189">
        <v>1.6</v>
      </c>
      <c r="H30" s="195">
        <v>55.8</v>
      </c>
      <c r="I30" s="195">
        <v>48.3</v>
      </c>
      <c r="J30" s="73">
        <v>-7.5</v>
      </c>
      <c r="K30" s="196">
        <v>9.6</v>
      </c>
      <c r="L30" s="196">
        <v>8.3</v>
      </c>
      <c r="M30" s="73">
        <v>-1.3</v>
      </c>
    </row>
    <row r="31" spans="1:13" ht="15.75" customHeight="1">
      <c r="A31" s="193" t="s">
        <v>31</v>
      </c>
      <c r="B31" s="75">
        <v>382.9</v>
      </c>
      <c r="C31" s="75">
        <v>394.1</v>
      </c>
      <c r="D31" s="73">
        <v>11.2</v>
      </c>
      <c r="E31" s="194">
        <v>57.2</v>
      </c>
      <c r="F31" s="194">
        <v>59</v>
      </c>
      <c r="G31" s="189">
        <v>1.8</v>
      </c>
      <c r="H31" s="195">
        <v>33</v>
      </c>
      <c r="I31" s="195">
        <v>29.3</v>
      </c>
      <c r="J31" s="73">
        <v>-3.7</v>
      </c>
      <c r="K31" s="196">
        <v>7.9</v>
      </c>
      <c r="L31" s="196">
        <v>6.9</v>
      </c>
      <c r="M31" s="73">
        <v>-1</v>
      </c>
    </row>
    <row r="32" spans="1:13" ht="15.75" customHeight="1">
      <c r="A32" s="193" t="s">
        <v>32</v>
      </c>
      <c r="B32" s="75">
        <v>429.7</v>
      </c>
      <c r="C32" s="75">
        <v>435.8</v>
      </c>
      <c r="D32" s="73">
        <v>6.1</v>
      </c>
      <c r="E32" s="194">
        <v>57.3</v>
      </c>
      <c r="F32" s="194">
        <v>58.9</v>
      </c>
      <c r="G32" s="189">
        <v>1.6</v>
      </c>
      <c r="H32" s="195">
        <v>51</v>
      </c>
      <c r="I32" s="195">
        <v>49.3</v>
      </c>
      <c r="J32" s="73">
        <v>-1.7</v>
      </c>
      <c r="K32" s="196">
        <v>10.6</v>
      </c>
      <c r="L32" s="196">
        <v>10.2</v>
      </c>
      <c r="M32" s="73">
        <v>-0.4</v>
      </c>
    </row>
    <row r="33" spans="1:13" ht="15.75" customHeight="1">
      <c r="A33" s="193" t="s">
        <v>33</v>
      </c>
      <c r="B33" s="75">
        <v>1368.6</v>
      </c>
      <c r="C33" s="75">
        <v>1379.9</v>
      </c>
      <c r="D33" s="73">
        <v>11.3</v>
      </c>
      <c r="E33" s="194">
        <v>62.6</v>
      </c>
      <c r="F33" s="194">
        <v>63.1</v>
      </c>
      <c r="G33" s="189">
        <v>0.5</v>
      </c>
      <c r="H33" s="195">
        <v>90.7</v>
      </c>
      <c r="I33" s="195">
        <v>84.7</v>
      </c>
      <c r="J33" s="73">
        <v>-6</v>
      </c>
      <c r="K33" s="196">
        <v>6.2</v>
      </c>
      <c r="L33" s="196">
        <v>5.8</v>
      </c>
      <c r="M33" s="73">
        <v>-0.4</v>
      </c>
    </row>
    <row r="34" spans="1:13" ht="15">
      <c r="A34" s="200"/>
      <c r="B34" s="201"/>
      <c r="C34" s="202"/>
      <c r="D34" s="202"/>
      <c r="E34" s="200"/>
      <c r="F34" s="200"/>
      <c r="G34" s="200"/>
      <c r="H34" s="200"/>
      <c r="I34" s="200"/>
      <c r="J34" s="200"/>
      <c r="K34" s="200"/>
      <c r="L34" s="200"/>
      <c r="M34" s="201"/>
    </row>
    <row r="35" spans="1:13" ht="13.5">
      <c r="A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1"/>
    </row>
    <row r="36" spans="1:13" ht="12.75">
      <c r="A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</row>
    <row r="37" spans="1:13" ht="12.75">
      <c r="A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</row>
  </sheetData>
  <sheetProtection/>
  <mergeCells count="13">
    <mergeCell ref="A1:M1"/>
    <mergeCell ref="A2:M2"/>
    <mergeCell ref="A3:L3"/>
    <mergeCell ref="H4:L4"/>
    <mergeCell ref="A5:A6"/>
    <mergeCell ref="B5:D5"/>
    <mergeCell ref="E5:G5"/>
    <mergeCell ref="H5:J5"/>
    <mergeCell ref="K5:M5"/>
    <mergeCell ref="B7:D7"/>
    <mergeCell ref="E7:G7"/>
    <mergeCell ref="H7:J7"/>
    <mergeCell ref="K7:L7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8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D7" sqref="D7"/>
    </sheetView>
  </sheetViews>
  <sheetFormatPr defaultColWidth="9.140625" defaultRowHeight="15"/>
  <cols>
    <col min="1" max="1" width="1.28515625" style="103" hidden="1" customWidth="1"/>
    <col min="2" max="2" width="25.421875" style="103" customWidth="1"/>
    <col min="3" max="4" width="17.8515625" style="103" customWidth="1"/>
    <col min="5" max="5" width="17.57421875" style="103" customWidth="1"/>
    <col min="6" max="6" width="16.7109375" style="103" customWidth="1"/>
    <col min="7" max="7" width="9.140625" style="103" customWidth="1"/>
    <col min="8" max="10" width="0" style="103" hidden="1" customWidth="1"/>
    <col min="11" max="16384" width="9.140625" style="103" customWidth="1"/>
  </cols>
  <sheetData>
    <row r="1" s="80" customFormat="1" ht="10.5" customHeight="1">
      <c r="F1" s="81"/>
    </row>
    <row r="2" spans="1:6" s="82" customFormat="1" ht="51" customHeight="1">
      <c r="A2" s="258" t="s">
        <v>75</v>
      </c>
      <c r="B2" s="258"/>
      <c r="C2" s="258"/>
      <c r="D2" s="258"/>
      <c r="E2" s="258"/>
      <c r="F2" s="258"/>
    </row>
    <row r="3" spans="1:6" s="82" customFormat="1" ht="20.25" customHeight="1">
      <c r="A3" s="83"/>
      <c r="B3" s="83"/>
      <c r="C3" s="83"/>
      <c r="D3" s="83"/>
      <c r="E3" s="83"/>
      <c r="F3" s="83"/>
    </row>
    <row r="4" spans="1:6" s="82" customFormat="1" ht="16.5" customHeight="1">
      <c r="A4" s="83"/>
      <c r="B4" s="83"/>
      <c r="C4" s="83"/>
      <c r="D4" s="83"/>
      <c r="E4" s="83"/>
      <c r="F4" s="84" t="s">
        <v>76</v>
      </c>
    </row>
    <row r="5" spans="1:6" s="82" customFormat="1" ht="24.75" customHeight="1">
      <c r="A5" s="83"/>
      <c r="B5" s="259"/>
      <c r="C5" s="260" t="s">
        <v>183</v>
      </c>
      <c r="D5" s="260" t="s">
        <v>185</v>
      </c>
      <c r="E5" s="261" t="s">
        <v>77</v>
      </c>
      <c r="F5" s="261"/>
    </row>
    <row r="6" spans="1:6" s="82" customFormat="1" ht="42" customHeight="1">
      <c r="A6" s="85"/>
      <c r="B6" s="259"/>
      <c r="C6" s="260"/>
      <c r="D6" s="260"/>
      <c r="E6" s="86" t="s">
        <v>2</v>
      </c>
      <c r="F6" s="87" t="s">
        <v>78</v>
      </c>
    </row>
    <row r="7" spans="2:6" s="88" customFormat="1" ht="19.5" customHeight="1">
      <c r="B7" s="89" t="s">
        <v>8</v>
      </c>
      <c r="C7" s="91">
        <v>1</v>
      </c>
      <c r="D7" s="91">
        <v>2</v>
      </c>
      <c r="E7" s="90">
        <v>3</v>
      </c>
      <c r="F7" s="91">
        <v>4</v>
      </c>
    </row>
    <row r="8" spans="2:10" s="92" customFormat="1" ht="27.75" customHeight="1">
      <c r="B8" s="133" t="s">
        <v>83</v>
      </c>
      <c r="C8" s="93">
        <f>SUM(C9:C28)</f>
        <v>1823</v>
      </c>
      <c r="D8" s="93">
        <f>SUM(D9:D28)</f>
        <v>5043</v>
      </c>
      <c r="E8" s="94" t="s">
        <v>197</v>
      </c>
      <c r="F8" s="93">
        <f aca="true" t="shared" si="0" ref="F8:F26">D8-C8</f>
        <v>3220</v>
      </c>
      <c r="I8" s="95"/>
      <c r="J8" s="95"/>
    </row>
    <row r="9" spans="2:10" s="92" customFormat="1" ht="22.5" customHeight="1">
      <c r="B9" s="32" t="s">
        <v>84</v>
      </c>
      <c r="C9" s="97">
        <v>563</v>
      </c>
      <c r="D9" s="97">
        <v>2517</v>
      </c>
      <c r="E9" s="98" t="s">
        <v>171</v>
      </c>
      <c r="F9" s="97">
        <f>D9-C9</f>
        <v>1954</v>
      </c>
      <c r="I9" s="95"/>
      <c r="J9" s="95"/>
    </row>
    <row r="10" spans="2:10" s="96" customFormat="1" ht="23.25" customHeight="1">
      <c r="B10" s="32" t="s">
        <v>110</v>
      </c>
      <c r="C10" s="97">
        <v>64</v>
      </c>
      <c r="D10" s="97">
        <v>463</v>
      </c>
      <c r="E10" s="98" t="s">
        <v>178</v>
      </c>
      <c r="F10" s="97">
        <f t="shared" si="0"/>
        <v>399</v>
      </c>
      <c r="H10" s="101">
        <f aca="true" t="shared" si="1" ref="H10:H26">ROUND(D10/$D$8*100,1)</f>
        <v>9.2</v>
      </c>
      <c r="I10" s="100">
        <f aca="true" t="shared" si="2" ref="I10:J26">ROUND(C10/1000,1)</f>
        <v>0.1</v>
      </c>
      <c r="J10" s="100">
        <f t="shared" si="2"/>
        <v>0.5</v>
      </c>
    </row>
    <row r="11" spans="2:10" s="96" customFormat="1" ht="23.25" customHeight="1">
      <c r="B11" s="32" t="s">
        <v>111</v>
      </c>
      <c r="C11" s="97">
        <v>268</v>
      </c>
      <c r="D11" s="97">
        <v>538</v>
      </c>
      <c r="E11" s="98" t="s">
        <v>179</v>
      </c>
      <c r="F11" s="97">
        <f t="shared" si="0"/>
        <v>270</v>
      </c>
      <c r="H11" s="99">
        <f t="shared" si="1"/>
        <v>10.7</v>
      </c>
      <c r="I11" s="100">
        <f t="shared" si="2"/>
        <v>0.3</v>
      </c>
      <c r="J11" s="100">
        <f t="shared" si="2"/>
        <v>0.5</v>
      </c>
    </row>
    <row r="12" spans="2:10" s="96" customFormat="1" ht="23.25" customHeight="1">
      <c r="B12" s="32" t="s">
        <v>89</v>
      </c>
      <c r="C12" s="97">
        <v>142</v>
      </c>
      <c r="D12" s="97">
        <v>273</v>
      </c>
      <c r="E12" s="98" t="s">
        <v>180</v>
      </c>
      <c r="F12" s="97">
        <f t="shared" si="0"/>
        <v>131</v>
      </c>
      <c r="H12" s="99">
        <f t="shared" si="1"/>
        <v>5.4</v>
      </c>
      <c r="I12" s="100">
        <f t="shared" si="2"/>
        <v>0.1</v>
      </c>
      <c r="J12" s="100">
        <f t="shared" si="2"/>
        <v>0.3</v>
      </c>
    </row>
    <row r="13" spans="2:10" s="96" customFormat="1" ht="23.25" customHeight="1">
      <c r="B13" s="32" t="s">
        <v>97</v>
      </c>
      <c r="C13" s="97">
        <v>42</v>
      </c>
      <c r="D13" s="97">
        <v>0</v>
      </c>
      <c r="E13" s="98">
        <f aca="true" t="shared" si="3" ref="E13:E28">ROUND(D13/C13*100,1)</f>
        <v>0</v>
      </c>
      <c r="F13" s="97">
        <f t="shared" si="0"/>
        <v>-42</v>
      </c>
      <c r="H13" s="99">
        <f t="shared" si="1"/>
        <v>0</v>
      </c>
      <c r="I13" s="100">
        <f t="shared" si="2"/>
        <v>0</v>
      </c>
      <c r="J13" s="100">
        <f t="shared" si="2"/>
        <v>0</v>
      </c>
    </row>
    <row r="14" spans="2:10" s="96" customFormat="1" ht="23.25" customHeight="1">
      <c r="B14" s="32" t="s">
        <v>94</v>
      </c>
      <c r="C14" s="97">
        <v>0</v>
      </c>
      <c r="D14" s="97">
        <v>253</v>
      </c>
      <c r="E14" s="156" t="e">
        <f t="shared" si="3"/>
        <v>#DIV/0!</v>
      </c>
      <c r="F14" s="97">
        <f t="shared" si="0"/>
        <v>253</v>
      </c>
      <c r="H14" s="99">
        <f t="shared" si="1"/>
        <v>5</v>
      </c>
      <c r="I14" s="100">
        <f t="shared" si="2"/>
        <v>0</v>
      </c>
      <c r="J14" s="100">
        <f t="shared" si="2"/>
        <v>0.3</v>
      </c>
    </row>
    <row r="15" spans="2:10" s="96" customFormat="1" ht="23.25" customHeight="1">
      <c r="B15" s="32" t="s">
        <v>102</v>
      </c>
      <c r="C15" s="97">
        <v>0</v>
      </c>
      <c r="D15" s="97">
        <v>343</v>
      </c>
      <c r="E15" s="156" t="e">
        <f t="shared" si="3"/>
        <v>#DIV/0!</v>
      </c>
      <c r="F15" s="97">
        <f t="shared" si="0"/>
        <v>343</v>
      </c>
      <c r="H15" s="101">
        <f t="shared" si="1"/>
        <v>6.8</v>
      </c>
      <c r="I15" s="100">
        <f t="shared" si="2"/>
        <v>0</v>
      </c>
      <c r="J15" s="100">
        <f t="shared" si="2"/>
        <v>0.3</v>
      </c>
    </row>
    <row r="16" spans="2:10" s="96" customFormat="1" ht="23.25" customHeight="1">
      <c r="B16" s="32" t="s">
        <v>95</v>
      </c>
      <c r="C16" s="97">
        <v>21</v>
      </c>
      <c r="D16" s="97">
        <v>50</v>
      </c>
      <c r="E16" s="98" t="s">
        <v>182</v>
      </c>
      <c r="F16" s="97">
        <f t="shared" si="0"/>
        <v>29</v>
      </c>
      <c r="H16" s="101">
        <f t="shared" si="1"/>
        <v>1</v>
      </c>
      <c r="I16" s="100">
        <f t="shared" si="2"/>
        <v>0</v>
      </c>
      <c r="J16" s="100">
        <f t="shared" si="2"/>
        <v>0.1</v>
      </c>
    </row>
    <row r="17" spans="2:10" s="96" customFormat="1" ht="23.25" customHeight="1">
      <c r="B17" s="32" t="s">
        <v>103</v>
      </c>
      <c r="C17" s="97">
        <v>5</v>
      </c>
      <c r="D17" s="97">
        <v>204</v>
      </c>
      <c r="E17" s="98" t="s">
        <v>198</v>
      </c>
      <c r="F17" s="97">
        <f t="shared" si="0"/>
        <v>199</v>
      </c>
      <c r="H17" s="101">
        <f t="shared" si="1"/>
        <v>4</v>
      </c>
      <c r="I17" s="100">
        <f t="shared" si="2"/>
        <v>0</v>
      </c>
      <c r="J17" s="100">
        <f t="shared" si="2"/>
        <v>0.2</v>
      </c>
    </row>
    <row r="18" spans="2:10" s="96" customFormat="1" ht="23.25" customHeight="1">
      <c r="B18" s="32" t="s">
        <v>104</v>
      </c>
      <c r="C18" s="97">
        <v>0</v>
      </c>
      <c r="D18" s="97">
        <v>2</v>
      </c>
      <c r="E18" s="156" t="e">
        <f t="shared" si="3"/>
        <v>#DIV/0!</v>
      </c>
      <c r="F18" s="97">
        <f t="shared" si="0"/>
        <v>2</v>
      </c>
      <c r="H18" s="99">
        <f t="shared" si="1"/>
        <v>0</v>
      </c>
      <c r="I18" s="100">
        <f t="shared" si="2"/>
        <v>0</v>
      </c>
      <c r="J18" s="100">
        <f t="shared" si="2"/>
        <v>0</v>
      </c>
    </row>
    <row r="19" spans="2:10" s="96" customFormat="1" ht="23.25" customHeight="1">
      <c r="B19" s="32" t="s">
        <v>88</v>
      </c>
      <c r="C19" s="102">
        <v>337</v>
      </c>
      <c r="D19" s="102">
        <v>52</v>
      </c>
      <c r="E19" s="98">
        <f t="shared" si="3"/>
        <v>15.4</v>
      </c>
      <c r="F19" s="97">
        <f t="shared" si="0"/>
        <v>-285</v>
      </c>
      <c r="H19" s="99">
        <f t="shared" si="1"/>
        <v>1</v>
      </c>
      <c r="I19" s="100">
        <f t="shared" si="2"/>
        <v>0.3</v>
      </c>
      <c r="J19" s="100">
        <f t="shared" si="2"/>
        <v>0.1</v>
      </c>
    </row>
    <row r="20" spans="2:10" s="96" customFormat="1" ht="23.25" customHeight="1">
      <c r="B20" s="32" t="s">
        <v>105</v>
      </c>
      <c r="C20" s="97">
        <v>67</v>
      </c>
      <c r="D20" s="97">
        <v>45</v>
      </c>
      <c r="E20" s="98">
        <f t="shared" si="3"/>
        <v>67.2</v>
      </c>
      <c r="F20" s="97">
        <f t="shared" si="0"/>
        <v>-22</v>
      </c>
      <c r="H20" s="99">
        <f t="shared" si="1"/>
        <v>0.9</v>
      </c>
      <c r="I20" s="100">
        <f t="shared" si="2"/>
        <v>0.1</v>
      </c>
      <c r="J20" s="100">
        <f t="shared" si="2"/>
        <v>0</v>
      </c>
    </row>
    <row r="21" spans="2:10" s="96" customFormat="1" ht="23.25" customHeight="1">
      <c r="B21" s="32" t="s">
        <v>98</v>
      </c>
      <c r="C21" s="97">
        <v>0</v>
      </c>
      <c r="D21" s="97">
        <v>2</v>
      </c>
      <c r="E21" s="156" t="e">
        <f t="shared" si="3"/>
        <v>#DIV/0!</v>
      </c>
      <c r="F21" s="97">
        <f t="shared" si="0"/>
        <v>2</v>
      </c>
      <c r="H21" s="99">
        <f t="shared" si="1"/>
        <v>0</v>
      </c>
      <c r="I21" s="100">
        <f t="shared" si="2"/>
        <v>0</v>
      </c>
      <c r="J21" s="100">
        <f t="shared" si="2"/>
        <v>0</v>
      </c>
    </row>
    <row r="22" spans="2:10" s="96" customFormat="1" ht="23.25" customHeight="1">
      <c r="B22" s="32" t="s">
        <v>106</v>
      </c>
      <c r="C22" s="97">
        <v>34</v>
      </c>
      <c r="D22" s="97">
        <v>59</v>
      </c>
      <c r="E22" s="98" t="s">
        <v>177</v>
      </c>
      <c r="F22" s="97">
        <f t="shared" si="0"/>
        <v>25</v>
      </c>
      <c r="H22" s="99">
        <f t="shared" si="1"/>
        <v>1.2</v>
      </c>
      <c r="I22" s="100">
        <f t="shared" si="2"/>
        <v>0</v>
      </c>
      <c r="J22" s="100">
        <f t="shared" si="2"/>
        <v>0.1</v>
      </c>
    </row>
    <row r="23" spans="2:10" s="96" customFormat="1" ht="23.25" customHeight="1">
      <c r="B23" s="32" t="s">
        <v>99</v>
      </c>
      <c r="C23" s="97">
        <v>22</v>
      </c>
      <c r="D23" s="97">
        <v>1</v>
      </c>
      <c r="E23" s="98">
        <f t="shared" si="3"/>
        <v>4.5</v>
      </c>
      <c r="F23" s="97">
        <f t="shared" si="0"/>
        <v>-21</v>
      </c>
      <c r="H23" s="99">
        <f t="shared" si="1"/>
        <v>0</v>
      </c>
      <c r="I23" s="100">
        <f t="shared" si="2"/>
        <v>0</v>
      </c>
      <c r="J23" s="100">
        <f t="shared" si="2"/>
        <v>0</v>
      </c>
    </row>
    <row r="24" spans="2:10" s="96" customFormat="1" ht="23.25" customHeight="1">
      <c r="B24" s="152" t="s">
        <v>90</v>
      </c>
      <c r="C24" s="97">
        <v>0</v>
      </c>
      <c r="D24" s="97">
        <v>21</v>
      </c>
      <c r="E24" s="156" t="e">
        <f t="shared" si="3"/>
        <v>#DIV/0!</v>
      </c>
      <c r="F24" s="97">
        <f t="shared" si="0"/>
        <v>21</v>
      </c>
      <c r="H24" s="99">
        <f t="shared" si="1"/>
        <v>0.4</v>
      </c>
      <c r="I24" s="100">
        <f t="shared" si="2"/>
        <v>0</v>
      </c>
      <c r="J24" s="100">
        <f t="shared" si="2"/>
        <v>0</v>
      </c>
    </row>
    <row r="25" spans="2:10" s="96" customFormat="1" ht="23.25" customHeight="1">
      <c r="B25" s="32" t="s">
        <v>107</v>
      </c>
      <c r="C25" s="97">
        <v>82</v>
      </c>
      <c r="D25" s="97">
        <v>52</v>
      </c>
      <c r="E25" s="98">
        <f t="shared" si="3"/>
        <v>63.4</v>
      </c>
      <c r="F25" s="97">
        <f t="shared" si="0"/>
        <v>-30</v>
      </c>
      <c r="H25" s="99">
        <f t="shared" si="1"/>
        <v>1</v>
      </c>
      <c r="I25" s="100">
        <f t="shared" si="2"/>
        <v>0.1</v>
      </c>
      <c r="J25" s="100">
        <f t="shared" si="2"/>
        <v>0.1</v>
      </c>
    </row>
    <row r="26" spans="2:10" s="96" customFormat="1" ht="23.25" customHeight="1">
      <c r="B26" s="32" t="s">
        <v>108</v>
      </c>
      <c r="C26" s="97">
        <v>86</v>
      </c>
      <c r="D26" s="97">
        <v>0</v>
      </c>
      <c r="E26" s="98">
        <f t="shared" si="3"/>
        <v>0</v>
      </c>
      <c r="F26" s="97">
        <f t="shared" si="0"/>
        <v>-86</v>
      </c>
      <c r="H26" s="99">
        <f t="shared" si="1"/>
        <v>0</v>
      </c>
      <c r="I26" s="100">
        <f t="shared" si="2"/>
        <v>0.1</v>
      </c>
      <c r="J26" s="100">
        <f t="shared" si="2"/>
        <v>0</v>
      </c>
    </row>
    <row r="27" spans="2:6" ht="22.5" customHeight="1">
      <c r="B27" s="32" t="s">
        <v>96</v>
      </c>
      <c r="C27" s="97">
        <v>22</v>
      </c>
      <c r="D27" s="97">
        <v>110</v>
      </c>
      <c r="E27" s="98" t="s">
        <v>199</v>
      </c>
      <c r="F27" s="97">
        <f>D27-C27</f>
        <v>88</v>
      </c>
    </row>
    <row r="28" spans="2:6" ht="24" customHeight="1">
      <c r="B28" s="32" t="s">
        <v>109</v>
      </c>
      <c r="C28" s="97">
        <v>68</v>
      </c>
      <c r="D28" s="97">
        <v>58</v>
      </c>
      <c r="E28" s="98">
        <f t="shared" si="3"/>
        <v>85.3</v>
      </c>
      <c r="F28" s="97">
        <f>D28-C28</f>
        <v>-10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5"/>
  <sheetViews>
    <sheetView view="pageBreakPreview" zoomScale="75" zoomScaleNormal="75" zoomScaleSheetLayoutView="75" zoomScalePageLayoutView="0" workbookViewId="0" topLeftCell="A1">
      <selection activeCell="A18" sqref="A18"/>
    </sheetView>
  </sheetViews>
  <sheetFormatPr defaultColWidth="9.140625" defaultRowHeight="15"/>
  <cols>
    <col min="1" max="1" width="45.57421875" style="44" customWidth="1"/>
    <col min="2" max="2" width="13.421875" style="44" customWidth="1"/>
    <col min="3" max="3" width="14.140625" style="44" customWidth="1"/>
    <col min="4" max="4" width="14.28125" style="44" customWidth="1"/>
    <col min="5" max="5" width="12.421875" style="44" customWidth="1"/>
    <col min="6" max="8" width="8.8515625" style="44" customWidth="1"/>
    <col min="9" max="9" width="14.28125" style="44" customWidth="1"/>
    <col min="10" max="16384" width="8.8515625" style="44" customWidth="1"/>
  </cols>
  <sheetData>
    <row r="1" spans="1:5" s="39" customFormat="1" ht="41.25" customHeight="1">
      <c r="A1" s="262" t="s">
        <v>184</v>
      </c>
      <c r="B1" s="262"/>
      <c r="C1" s="262"/>
      <c r="D1" s="262"/>
      <c r="E1" s="262"/>
    </row>
    <row r="2" spans="1:5" s="39" customFormat="1" ht="21.75" customHeight="1">
      <c r="A2" s="263" t="s">
        <v>34</v>
      </c>
      <c r="B2" s="263"/>
      <c r="C2" s="263"/>
      <c r="D2" s="263"/>
      <c r="E2" s="263"/>
    </row>
    <row r="3" spans="1:5" s="41" customFormat="1" ht="5.25" customHeight="1">
      <c r="A3" s="40"/>
      <c r="B3" s="40"/>
      <c r="C3" s="40"/>
      <c r="D3" s="40"/>
      <c r="E3" s="40"/>
    </row>
    <row r="4" spans="1:5" s="41" customFormat="1" ht="21" customHeight="1">
      <c r="A4" s="264"/>
      <c r="B4" s="260" t="s">
        <v>183</v>
      </c>
      <c r="C4" s="260" t="s">
        <v>185</v>
      </c>
      <c r="D4" s="265" t="s">
        <v>77</v>
      </c>
      <c r="E4" s="265"/>
    </row>
    <row r="5" spans="1:5" s="41" customFormat="1" ht="39" customHeight="1">
      <c r="A5" s="264"/>
      <c r="B5" s="260"/>
      <c r="C5" s="260"/>
      <c r="D5" s="105" t="s">
        <v>79</v>
      </c>
      <c r="E5" s="140" t="s">
        <v>2</v>
      </c>
    </row>
    <row r="6" spans="1:5" s="42" customFormat="1" ht="28.5" customHeight="1">
      <c r="A6" s="109" t="s">
        <v>35</v>
      </c>
      <c r="B6" s="110">
        <f>SUM(B7:B25)</f>
        <v>1823</v>
      </c>
      <c r="C6" s="110">
        <f>SUM(C7:C25)</f>
        <v>5043</v>
      </c>
      <c r="D6" s="111">
        <f>C6-B6</f>
        <v>3220</v>
      </c>
      <c r="E6" s="226" t="s">
        <v>197</v>
      </c>
    </row>
    <row r="7" spans="1:9" ht="39.75" customHeight="1">
      <c r="A7" s="112" t="s">
        <v>36</v>
      </c>
      <c r="B7" s="113">
        <v>4</v>
      </c>
      <c r="C7" s="223">
        <v>631</v>
      </c>
      <c r="D7" s="114">
        <f aca="true" t="shared" si="0" ref="D7:D25">C7-B7</f>
        <v>627</v>
      </c>
      <c r="E7" s="225" t="s">
        <v>200</v>
      </c>
      <c r="F7" s="42"/>
      <c r="G7" s="43"/>
      <c r="I7" s="45"/>
    </row>
    <row r="8" spans="1:9" ht="44.25" customHeight="1">
      <c r="A8" s="112" t="s">
        <v>37</v>
      </c>
      <c r="B8" s="113">
        <v>0</v>
      </c>
      <c r="C8" s="223">
        <v>37</v>
      </c>
      <c r="D8" s="114">
        <f t="shared" si="0"/>
        <v>37</v>
      </c>
      <c r="E8" s="227" t="e">
        <f aca="true" t="shared" si="1" ref="E8:E18">C8/B8</f>
        <v>#DIV/0!</v>
      </c>
      <c r="F8" s="42"/>
      <c r="G8" s="43"/>
      <c r="I8" s="45"/>
    </row>
    <row r="9" spans="1:9" s="46" customFormat="1" ht="27" customHeight="1">
      <c r="A9" s="112" t="s">
        <v>38</v>
      </c>
      <c r="B9" s="113">
        <v>257</v>
      </c>
      <c r="C9" s="223">
        <v>422</v>
      </c>
      <c r="D9" s="114">
        <f t="shared" si="0"/>
        <v>165</v>
      </c>
      <c r="E9" s="225" t="s">
        <v>201</v>
      </c>
      <c r="F9" s="42"/>
      <c r="G9" s="43"/>
      <c r="H9" s="44"/>
      <c r="I9" s="45"/>
    </row>
    <row r="10" spans="1:11" ht="43.5" customHeight="1">
      <c r="A10" s="112" t="s">
        <v>39</v>
      </c>
      <c r="B10" s="113">
        <v>49</v>
      </c>
      <c r="C10" s="223">
        <v>0</v>
      </c>
      <c r="D10" s="114">
        <f t="shared" si="0"/>
        <v>-49</v>
      </c>
      <c r="E10" s="225">
        <f t="shared" si="1"/>
        <v>0</v>
      </c>
      <c r="F10" s="42"/>
      <c r="G10" s="43"/>
      <c r="I10" s="45"/>
      <c r="K10" s="47"/>
    </row>
    <row r="11" spans="1:9" ht="42" customHeight="1">
      <c r="A11" s="112" t="s">
        <v>40</v>
      </c>
      <c r="B11" s="113">
        <v>8</v>
      </c>
      <c r="C11" s="223">
        <v>49</v>
      </c>
      <c r="D11" s="114">
        <f t="shared" si="0"/>
        <v>41</v>
      </c>
      <c r="E11" s="225" t="s">
        <v>172</v>
      </c>
      <c r="F11" s="42"/>
      <c r="G11" s="43"/>
      <c r="I11" s="45"/>
    </row>
    <row r="12" spans="1:9" ht="19.5" customHeight="1">
      <c r="A12" s="112" t="s">
        <v>41</v>
      </c>
      <c r="B12" s="113">
        <v>0</v>
      </c>
      <c r="C12" s="223">
        <v>4</v>
      </c>
      <c r="D12" s="114">
        <f t="shared" si="0"/>
        <v>4</v>
      </c>
      <c r="E12" s="227" t="e">
        <f t="shared" si="1"/>
        <v>#DIV/0!</v>
      </c>
      <c r="F12" s="42"/>
      <c r="G12" s="43"/>
      <c r="I12" s="106"/>
    </row>
    <row r="13" spans="1:9" ht="41.25" customHeight="1">
      <c r="A13" s="112" t="s">
        <v>42</v>
      </c>
      <c r="B13" s="113">
        <v>45</v>
      </c>
      <c r="C13" s="223">
        <v>38</v>
      </c>
      <c r="D13" s="114">
        <f t="shared" si="0"/>
        <v>-7</v>
      </c>
      <c r="E13" s="225">
        <f t="shared" si="1"/>
        <v>0.8444444444444444</v>
      </c>
      <c r="F13" s="42"/>
      <c r="G13" s="43"/>
      <c r="I13" s="45"/>
    </row>
    <row r="14" spans="1:9" ht="41.25" customHeight="1">
      <c r="A14" s="112" t="s">
        <v>43</v>
      </c>
      <c r="B14" s="113">
        <v>5</v>
      </c>
      <c r="C14" s="223">
        <v>25</v>
      </c>
      <c r="D14" s="114">
        <f t="shared" si="0"/>
        <v>20</v>
      </c>
      <c r="E14" s="225" t="s">
        <v>199</v>
      </c>
      <c r="F14" s="42"/>
      <c r="G14" s="43"/>
      <c r="I14" s="45"/>
    </row>
    <row r="15" spans="1:9" ht="42" customHeight="1">
      <c r="A15" s="112" t="s">
        <v>44</v>
      </c>
      <c r="B15" s="113">
        <v>0</v>
      </c>
      <c r="C15" s="223">
        <v>0</v>
      </c>
      <c r="D15" s="114">
        <f t="shared" si="0"/>
        <v>0</v>
      </c>
      <c r="E15" s="227" t="e">
        <f t="shared" si="1"/>
        <v>#DIV/0!</v>
      </c>
      <c r="F15" s="42"/>
      <c r="G15" s="43"/>
      <c r="I15" s="45"/>
    </row>
    <row r="16" spans="1:9" ht="23.25" customHeight="1">
      <c r="A16" s="112" t="s">
        <v>45</v>
      </c>
      <c r="B16" s="113">
        <v>0</v>
      </c>
      <c r="C16" s="223">
        <v>0</v>
      </c>
      <c r="D16" s="114">
        <f t="shared" si="0"/>
        <v>0</v>
      </c>
      <c r="E16" s="227" t="e">
        <f t="shared" si="1"/>
        <v>#DIV/0!</v>
      </c>
      <c r="F16" s="42"/>
      <c r="G16" s="43"/>
      <c r="I16" s="45"/>
    </row>
    <row r="17" spans="1:9" ht="22.5" customHeight="1">
      <c r="A17" s="112" t="s">
        <v>46</v>
      </c>
      <c r="B17" s="113">
        <v>0</v>
      </c>
      <c r="C17" s="224">
        <v>0</v>
      </c>
      <c r="D17" s="114">
        <f t="shared" si="0"/>
        <v>0</v>
      </c>
      <c r="E17" s="227" t="e">
        <f t="shared" si="1"/>
        <v>#DIV/0!</v>
      </c>
      <c r="F17" s="42"/>
      <c r="G17" s="43"/>
      <c r="I17" s="45"/>
    </row>
    <row r="18" spans="1:9" ht="22.5" customHeight="1">
      <c r="A18" s="112" t="s">
        <v>47</v>
      </c>
      <c r="B18" s="113">
        <v>0</v>
      </c>
      <c r="C18" s="223">
        <v>6</v>
      </c>
      <c r="D18" s="114">
        <f t="shared" si="0"/>
        <v>6</v>
      </c>
      <c r="E18" s="227" t="e">
        <f t="shared" si="1"/>
        <v>#DIV/0!</v>
      </c>
      <c r="F18" s="42"/>
      <c r="G18" s="43"/>
      <c r="I18" s="45"/>
    </row>
    <row r="19" spans="1:9" ht="38.25" customHeight="1">
      <c r="A19" s="112" t="s">
        <v>48</v>
      </c>
      <c r="B19" s="113">
        <v>68</v>
      </c>
      <c r="C19" s="223">
        <v>52</v>
      </c>
      <c r="D19" s="114">
        <f t="shared" si="0"/>
        <v>-16</v>
      </c>
      <c r="E19" s="225">
        <f>C19/B19</f>
        <v>0.7647058823529411</v>
      </c>
      <c r="F19" s="42"/>
      <c r="G19" s="43"/>
      <c r="I19" s="107"/>
    </row>
    <row r="20" spans="1:9" ht="35.25" customHeight="1">
      <c r="A20" s="112" t="s">
        <v>49</v>
      </c>
      <c r="B20" s="113">
        <v>2</v>
      </c>
      <c r="C20" s="223">
        <v>1</v>
      </c>
      <c r="D20" s="114">
        <f t="shared" si="0"/>
        <v>-1</v>
      </c>
      <c r="E20" s="225">
        <f aca="true" t="shared" si="2" ref="E20:E25">C20/B20</f>
        <v>0.5</v>
      </c>
      <c r="F20" s="42"/>
      <c r="G20" s="43"/>
      <c r="I20" s="45"/>
    </row>
    <row r="21" spans="1:9" ht="41.25" customHeight="1">
      <c r="A21" s="112" t="s">
        <v>50</v>
      </c>
      <c r="B21" s="113">
        <v>585</v>
      </c>
      <c r="C21" s="223">
        <v>889</v>
      </c>
      <c r="D21" s="114">
        <f t="shared" si="0"/>
        <v>304</v>
      </c>
      <c r="E21" s="225" t="s">
        <v>202</v>
      </c>
      <c r="F21" s="42"/>
      <c r="G21" s="43"/>
      <c r="I21" s="45"/>
    </row>
    <row r="22" spans="1:9" ht="19.5" customHeight="1">
      <c r="A22" s="112" t="s">
        <v>51</v>
      </c>
      <c r="B22" s="113">
        <v>120</v>
      </c>
      <c r="C22" s="223">
        <v>20</v>
      </c>
      <c r="D22" s="114">
        <f t="shared" si="0"/>
        <v>-100</v>
      </c>
      <c r="E22" s="225">
        <f t="shared" si="2"/>
        <v>0.16666666666666666</v>
      </c>
      <c r="F22" s="42"/>
      <c r="G22" s="43"/>
      <c r="I22" s="45"/>
    </row>
    <row r="23" spans="1:9" ht="39" customHeight="1">
      <c r="A23" s="112" t="s">
        <v>52</v>
      </c>
      <c r="B23" s="113">
        <v>676</v>
      </c>
      <c r="C23" s="223">
        <v>2867</v>
      </c>
      <c r="D23" s="114">
        <f t="shared" si="0"/>
        <v>2191</v>
      </c>
      <c r="E23" s="225" t="s">
        <v>203</v>
      </c>
      <c r="F23" s="42"/>
      <c r="G23" s="43"/>
      <c r="I23" s="45"/>
    </row>
    <row r="24" spans="1:9" ht="38.25" customHeight="1">
      <c r="A24" s="112" t="s">
        <v>53</v>
      </c>
      <c r="B24" s="113">
        <v>4</v>
      </c>
      <c r="C24" s="223">
        <v>2</v>
      </c>
      <c r="D24" s="114">
        <f t="shared" si="0"/>
        <v>-2</v>
      </c>
      <c r="E24" s="225">
        <f t="shared" si="2"/>
        <v>0.5</v>
      </c>
      <c r="F24" s="42"/>
      <c r="G24" s="43"/>
      <c r="I24" s="45"/>
    </row>
    <row r="25" spans="1:9" ht="22.5" customHeight="1" thickBot="1">
      <c r="A25" s="115" t="s">
        <v>54</v>
      </c>
      <c r="B25" s="116">
        <v>0</v>
      </c>
      <c r="C25" s="223">
        <v>0</v>
      </c>
      <c r="D25" s="117">
        <f t="shared" si="0"/>
        <v>0</v>
      </c>
      <c r="E25" s="227" t="e">
        <f t="shared" si="2"/>
        <v>#DIV/0!</v>
      </c>
      <c r="F25" s="42"/>
      <c r="G25" s="43"/>
      <c r="I25" s="4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E16" sqref="E16"/>
    </sheetView>
  </sheetViews>
  <sheetFormatPr defaultColWidth="9.140625" defaultRowHeight="15"/>
  <cols>
    <col min="1" max="1" width="52.8515625" style="44" customWidth="1"/>
    <col min="2" max="2" width="25.28125" style="44" customWidth="1"/>
    <col min="3" max="3" width="24.28125" style="44" customWidth="1"/>
    <col min="4" max="4" width="18.140625" style="44" customWidth="1"/>
    <col min="5" max="5" width="16.7109375" style="44" customWidth="1"/>
    <col min="6" max="6" width="8.8515625" style="44" customWidth="1"/>
    <col min="7" max="7" width="10.8515625" style="44" bestFit="1" customWidth="1"/>
    <col min="8" max="16384" width="8.8515625" style="44" customWidth="1"/>
  </cols>
  <sheetData>
    <row r="1" spans="1:5" s="39" customFormat="1" ht="49.5" customHeight="1">
      <c r="A1" s="266" t="s">
        <v>186</v>
      </c>
      <c r="B1" s="266"/>
      <c r="C1" s="266"/>
      <c r="D1" s="266"/>
      <c r="E1" s="266"/>
    </row>
    <row r="2" spans="1:5" s="39" customFormat="1" ht="20.25" customHeight="1">
      <c r="A2" s="267" t="s">
        <v>55</v>
      </c>
      <c r="B2" s="267"/>
      <c r="C2" s="267"/>
      <c r="D2" s="267"/>
      <c r="E2" s="267"/>
    </row>
    <row r="3" spans="1:5" s="39" customFormat="1" ht="17.25" customHeight="1">
      <c r="A3" s="104"/>
      <c r="B3" s="104"/>
      <c r="C3" s="104"/>
      <c r="D3" s="104"/>
      <c r="E3" s="104"/>
    </row>
    <row r="4" spans="1:5" s="41" customFormat="1" ht="25.5" customHeight="1">
      <c r="A4" s="264"/>
      <c r="B4" s="260" t="s">
        <v>183</v>
      </c>
      <c r="C4" s="260" t="s">
        <v>185</v>
      </c>
      <c r="D4" s="268" t="s">
        <v>77</v>
      </c>
      <c r="E4" s="268"/>
    </row>
    <row r="5" spans="1:5" s="41" customFormat="1" ht="27" customHeight="1">
      <c r="A5" s="264"/>
      <c r="B5" s="260"/>
      <c r="C5" s="260"/>
      <c r="D5" s="108" t="s">
        <v>79</v>
      </c>
      <c r="E5" s="108" t="s">
        <v>2</v>
      </c>
    </row>
    <row r="6" spans="1:7" s="50" customFormat="1" ht="34.5" customHeight="1">
      <c r="A6" s="203" t="s">
        <v>35</v>
      </c>
      <c r="B6" s="49">
        <f>SUM(B7:B15)</f>
        <v>1823</v>
      </c>
      <c r="C6" s="49">
        <f>SUM(C7:C15)</f>
        <v>5043</v>
      </c>
      <c r="D6" s="49">
        <f>C6-B6</f>
        <v>3220</v>
      </c>
      <c r="E6" s="204" t="s">
        <v>197</v>
      </c>
      <c r="G6" s="51"/>
    </row>
    <row r="7" spans="1:11" ht="51" customHeight="1">
      <c r="A7" s="205" t="s">
        <v>56</v>
      </c>
      <c r="B7" s="52">
        <v>334</v>
      </c>
      <c r="C7" s="224">
        <v>452</v>
      </c>
      <c r="D7" s="53">
        <f aca="true" t="shared" si="0" ref="D7:D15">C7-B7</f>
        <v>118</v>
      </c>
      <c r="E7" s="206" t="s">
        <v>204</v>
      </c>
      <c r="G7" s="51"/>
      <c r="H7" s="54"/>
      <c r="K7" s="54"/>
    </row>
    <row r="8" spans="1:11" ht="24.75" customHeight="1">
      <c r="A8" s="205" t="s">
        <v>57</v>
      </c>
      <c r="B8" s="52">
        <v>499</v>
      </c>
      <c r="C8" s="223">
        <v>779</v>
      </c>
      <c r="D8" s="53">
        <f t="shared" si="0"/>
        <v>280</v>
      </c>
      <c r="E8" s="206" t="s">
        <v>201</v>
      </c>
      <c r="G8" s="51"/>
      <c r="H8" s="54"/>
      <c r="K8" s="54"/>
    </row>
    <row r="9" spans="1:11" s="46" customFormat="1" ht="25.5" customHeight="1">
      <c r="A9" s="205" t="s">
        <v>58</v>
      </c>
      <c r="B9" s="52">
        <v>442</v>
      </c>
      <c r="C9" s="223">
        <v>1487</v>
      </c>
      <c r="D9" s="53">
        <f t="shared" si="0"/>
        <v>1045</v>
      </c>
      <c r="E9" s="206" t="s">
        <v>175</v>
      </c>
      <c r="F9" s="44"/>
      <c r="G9" s="51"/>
      <c r="H9" s="54"/>
      <c r="I9" s="44"/>
      <c r="K9" s="54"/>
    </row>
    <row r="10" spans="1:11" ht="30.75" customHeight="1">
      <c r="A10" s="205" t="s">
        <v>59</v>
      </c>
      <c r="B10" s="52">
        <v>59</v>
      </c>
      <c r="C10" s="223">
        <v>191</v>
      </c>
      <c r="D10" s="53">
        <f t="shared" si="0"/>
        <v>132</v>
      </c>
      <c r="E10" s="206" t="s">
        <v>176</v>
      </c>
      <c r="G10" s="51"/>
      <c r="H10" s="54"/>
      <c r="K10" s="54"/>
    </row>
    <row r="11" spans="1:11" ht="28.5" customHeight="1">
      <c r="A11" s="205" t="s">
        <v>60</v>
      </c>
      <c r="B11" s="52">
        <v>174</v>
      </c>
      <c r="C11" s="223">
        <v>841</v>
      </c>
      <c r="D11" s="53">
        <f t="shared" si="0"/>
        <v>667</v>
      </c>
      <c r="E11" s="206" t="s">
        <v>173</v>
      </c>
      <c r="G11" s="51"/>
      <c r="H11" s="54"/>
      <c r="K11" s="54"/>
    </row>
    <row r="12" spans="1:11" ht="59.25" customHeight="1">
      <c r="A12" s="205" t="s">
        <v>61</v>
      </c>
      <c r="B12" s="52">
        <v>2</v>
      </c>
      <c r="C12" s="223">
        <v>5</v>
      </c>
      <c r="D12" s="53">
        <f t="shared" si="0"/>
        <v>3</v>
      </c>
      <c r="E12" s="206" t="s">
        <v>181</v>
      </c>
      <c r="G12" s="51"/>
      <c r="H12" s="54"/>
      <c r="K12" s="54"/>
    </row>
    <row r="13" spans="1:18" ht="30.75" customHeight="1">
      <c r="A13" s="205" t="s">
        <v>62</v>
      </c>
      <c r="B13" s="52">
        <v>85</v>
      </c>
      <c r="C13" s="223">
        <v>194</v>
      </c>
      <c r="D13" s="53">
        <f t="shared" si="0"/>
        <v>109</v>
      </c>
      <c r="E13" s="206" t="s">
        <v>174</v>
      </c>
      <c r="G13" s="51"/>
      <c r="H13" s="54"/>
      <c r="K13" s="54"/>
      <c r="R13" s="55"/>
    </row>
    <row r="14" spans="1:18" ht="75" customHeight="1">
      <c r="A14" s="205" t="s">
        <v>63</v>
      </c>
      <c r="B14" s="52">
        <v>102</v>
      </c>
      <c r="C14" s="223">
        <v>683</v>
      </c>
      <c r="D14" s="53">
        <f t="shared" si="0"/>
        <v>581</v>
      </c>
      <c r="E14" s="206" t="s">
        <v>205</v>
      </c>
      <c r="G14" s="51"/>
      <c r="H14" s="54"/>
      <c r="K14" s="54"/>
      <c r="R14" s="55"/>
    </row>
    <row r="15" spans="1:18" ht="33" customHeight="1">
      <c r="A15" s="205" t="s">
        <v>64</v>
      </c>
      <c r="B15" s="52">
        <v>126</v>
      </c>
      <c r="C15" s="223">
        <v>411</v>
      </c>
      <c r="D15" s="53">
        <f t="shared" si="0"/>
        <v>285</v>
      </c>
      <c r="E15" s="206" t="s">
        <v>206</v>
      </c>
      <c r="G15" s="51"/>
      <c r="H15" s="54"/>
      <c r="K15" s="54"/>
      <c r="R15" s="55"/>
    </row>
    <row r="16" spans="1:18" ht="12.75">
      <c r="A16" s="48"/>
      <c r="B16" s="48"/>
      <c r="C16" s="48"/>
      <c r="D16" s="48"/>
      <c r="R16" s="55"/>
    </row>
    <row r="17" spans="1:18" ht="12.75">
      <c r="A17" s="48"/>
      <c r="B17" s="48"/>
      <c r="C17" s="48"/>
      <c r="D17" s="48"/>
      <c r="R17" s="55"/>
    </row>
    <row r="18" ht="12.75">
      <c r="R18" s="55"/>
    </row>
    <row r="19" ht="12.75">
      <c r="R19" s="55"/>
    </row>
    <row r="20" ht="12.75">
      <c r="R20" s="55"/>
    </row>
    <row r="21" ht="12.75">
      <c r="R21" s="5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31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31" sqref="A31:E31"/>
    </sheetView>
  </sheetViews>
  <sheetFormatPr defaultColWidth="9.140625" defaultRowHeight="15"/>
  <cols>
    <col min="1" max="1" width="68.57421875" style="1" customWidth="1"/>
    <col min="2" max="2" width="12.421875" style="1" customWidth="1"/>
    <col min="3" max="3" width="12.57421875" style="1" customWidth="1"/>
    <col min="4" max="4" width="9.28125" style="1" customWidth="1"/>
    <col min="5" max="5" width="12.421875" style="1" customWidth="1"/>
    <col min="6" max="6" width="11.7109375" style="1" bestFit="1" customWidth="1"/>
    <col min="7" max="16384" width="9.140625" style="1" customWidth="1"/>
  </cols>
  <sheetData>
    <row r="1" spans="1:5" ht="26.25" customHeight="1">
      <c r="A1" s="278" t="s">
        <v>87</v>
      </c>
      <c r="B1" s="278"/>
      <c r="C1" s="278"/>
      <c r="D1" s="278"/>
      <c r="E1" s="278"/>
    </row>
    <row r="2" spans="1:5" ht="27" customHeight="1">
      <c r="A2" s="279" t="s">
        <v>189</v>
      </c>
      <c r="B2" s="279"/>
      <c r="C2" s="279"/>
      <c r="D2" s="279"/>
      <c r="E2" s="279"/>
    </row>
    <row r="3" spans="1:5" ht="18" customHeight="1">
      <c r="A3" s="274" t="s">
        <v>0</v>
      </c>
      <c r="B3" s="280" t="s">
        <v>183</v>
      </c>
      <c r="C3" s="280" t="s">
        <v>185</v>
      </c>
      <c r="D3" s="281" t="s">
        <v>1</v>
      </c>
      <c r="E3" s="281"/>
    </row>
    <row r="4" spans="1:5" ht="50.25" customHeight="1">
      <c r="A4" s="274"/>
      <c r="B4" s="280"/>
      <c r="C4" s="280"/>
      <c r="D4" s="38" t="s">
        <v>2</v>
      </c>
      <c r="E4" s="64" t="s">
        <v>85</v>
      </c>
    </row>
    <row r="5" spans="1:5" ht="21" customHeight="1">
      <c r="A5" s="207" t="s">
        <v>138</v>
      </c>
      <c r="B5" s="59">
        <v>57596</v>
      </c>
      <c r="C5" s="59">
        <v>59004</v>
      </c>
      <c r="D5" s="57">
        <f>ROUND(C5/B5*100,1)</f>
        <v>102.4</v>
      </c>
      <c r="E5" s="137">
        <f>C5-B5</f>
        <v>1408</v>
      </c>
    </row>
    <row r="6" spans="1:5" ht="18">
      <c r="A6" s="208" t="s">
        <v>139</v>
      </c>
      <c r="B6" s="59">
        <v>33061</v>
      </c>
      <c r="C6" s="59">
        <v>36378</v>
      </c>
      <c r="D6" s="57">
        <f aca="true" t="shared" si="0" ref="D6:D20">ROUND(C6/B6*100,1)</f>
        <v>110</v>
      </c>
      <c r="E6" s="137">
        <f aca="true" t="shared" si="1" ref="E6:E20">C6-B6</f>
        <v>3317</v>
      </c>
    </row>
    <row r="7" spans="1:6" ht="38.25" customHeight="1">
      <c r="A7" s="141" t="s">
        <v>140</v>
      </c>
      <c r="B7" s="63">
        <v>16687</v>
      </c>
      <c r="C7" s="63">
        <v>13747</v>
      </c>
      <c r="D7" s="57">
        <f t="shared" si="0"/>
        <v>82.4</v>
      </c>
      <c r="E7" s="137">
        <f t="shared" si="1"/>
        <v>-2940</v>
      </c>
      <c r="F7" s="2"/>
    </row>
    <row r="8" spans="1:6" ht="23.25" customHeight="1">
      <c r="A8" s="142" t="s">
        <v>141</v>
      </c>
      <c r="B8" s="135">
        <v>7164</v>
      </c>
      <c r="C8" s="135">
        <v>6061</v>
      </c>
      <c r="D8" s="57">
        <f t="shared" si="0"/>
        <v>84.6</v>
      </c>
      <c r="E8" s="137">
        <f t="shared" si="1"/>
        <v>-1103</v>
      </c>
      <c r="F8" s="2"/>
    </row>
    <row r="9" spans="1:6" ht="42.75" customHeight="1">
      <c r="A9" s="209" t="s">
        <v>136</v>
      </c>
      <c r="B9" s="210">
        <f>B8/B7*100</f>
        <v>42.9316234194283</v>
      </c>
      <c r="C9" s="210">
        <f>C8/C7*100</f>
        <v>44.089619553357096</v>
      </c>
      <c r="D9" s="270" t="s">
        <v>190</v>
      </c>
      <c r="E9" s="271"/>
      <c r="F9" s="2"/>
    </row>
    <row r="10" spans="1:6" ht="41.25" customHeight="1">
      <c r="A10" s="143" t="s">
        <v>191</v>
      </c>
      <c r="B10" s="212">
        <v>9523</v>
      </c>
      <c r="C10" s="212">
        <v>7686</v>
      </c>
      <c r="D10" s="213">
        <f>ROUND(C10/B10*100,1)</f>
        <v>80.7</v>
      </c>
      <c r="E10" s="214">
        <f>C10-B10</f>
        <v>-1837</v>
      </c>
      <c r="F10" s="2"/>
    </row>
    <row r="11" spans="1:6" ht="24" customHeight="1">
      <c r="A11" s="215" t="s">
        <v>143</v>
      </c>
      <c r="B11" s="216">
        <v>42</v>
      </c>
      <c r="C11" s="216">
        <v>89</v>
      </c>
      <c r="D11" s="217">
        <f>ROUND(C11/B11*100,1)</f>
        <v>211.9</v>
      </c>
      <c r="E11" s="218">
        <f>C11-B11</f>
        <v>47</v>
      </c>
      <c r="F11" s="2"/>
    </row>
    <row r="12" spans="1:5" ht="16.5">
      <c r="A12" s="219" t="s">
        <v>142</v>
      </c>
      <c r="B12" s="220">
        <v>244</v>
      </c>
      <c r="C12" s="220">
        <v>188</v>
      </c>
      <c r="D12" s="221">
        <f>ROUND(C12/B12*100,1)</f>
        <v>77</v>
      </c>
      <c r="E12" s="222">
        <f>C12-B12</f>
        <v>-56</v>
      </c>
    </row>
    <row r="13" spans="1:5" ht="25.5" customHeight="1">
      <c r="A13" s="144" t="s">
        <v>144</v>
      </c>
      <c r="B13" s="134">
        <v>1536</v>
      </c>
      <c r="C13" s="134">
        <v>974</v>
      </c>
      <c r="D13" s="61">
        <f t="shared" si="0"/>
        <v>63.4</v>
      </c>
      <c r="E13" s="138">
        <f t="shared" si="1"/>
        <v>-562</v>
      </c>
    </row>
    <row r="14" spans="1:5" ht="17.25" customHeight="1">
      <c r="A14" s="145" t="s">
        <v>145</v>
      </c>
      <c r="B14" s="134">
        <v>205</v>
      </c>
      <c r="C14" s="134">
        <v>69</v>
      </c>
      <c r="D14" s="61">
        <f>ROUND(C14/B14*100,1)</f>
        <v>33.7</v>
      </c>
      <c r="E14" s="138">
        <f>C14-B14</f>
        <v>-136</v>
      </c>
    </row>
    <row r="15" spans="1:5" ht="21.75" customHeight="1">
      <c r="A15" s="146" t="s">
        <v>137</v>
      </c>
      <c r="B15" s="134">
        <v>1</v>
      </c>
      <c r="C15" s="134">
        <v>24</v>
      </c>
      <c r="D15" s="61">
        <f>ROUND(C15/B15*100,1)</f>
        <v>2400</v>
      </c>
      <c r="E15" s="138">
        <f>C15-B15</f>
        <v>23</v>
      </c>
    </row>
    <row r="16" spans="1:5" ht="38.25" customHeight="1">
      <c r="A16" s="141" t="s">
        <v>146</v>
      </c>
      <c r="B16" s="136">
        <v>4831</v>
      </c>
      <c r="C16" s="136">
        <v>3743</v>
      </c>
      <c r="D16" s="57">
        <f t="shared" si="0"/>
        <v>77.5</v>
      </c>
      <c r="E16" s="137">
        <f t="shared" si="1"/>
        <v>-1088</v>
      </c>
    </row>
    <row r="17" spans="1:8" ht="39" customHeight="1">
      <c r="A17" s="144" t="s">
        <v>147</v>
      </c>
      <c r="B17" s="149">
        <v>83015</v>
      </c>
      <c r="C17" s="149">
        <v>48998</v>
      </c>
      <c r="D17" s="57">
        <f>ROUND(C17/B17*100,1)</f>
        <v>59</v>
      </c>
      <c r="E17" s="137">
        <f>C17-B17</f>
        <v>-34017</v>
      </c>
      <c r="H17" s="4"/>
    </row>
    <row r="18" spans="1:5" ht="24.75" customHeight="1">
      <c r="A18" s="144" t="s">
        <v>148</v>
      </c>
      <c r="B18" s="149">
        <v>24934</v>
      </c>
      <c r="C18" s="149">
        <v>27923</v>
      </c>
      <c r="D18" s="57">
        <f>ROUND(C18/B18*100,1)</f>
        <v>112</v>
      </c>
      <c r="E18" s="137">
        <f>C18-B18</f>
        <v>2989</v>
      </c>
    </row>
    <row r="19" spans="1:5" ht="36.75" customHeight="1">
      <c r="A19" s="148" t="s">
        <v>149</v>
      </c>
      <c r="B19" s="134">
        <v>4863</v>
      </c>
      <c r="C19" s="134">
        <v>4058</v>
      </c>
      <c r="D19" s="62">
        <f t="shared" si="0"/>
        <v>83.4</v>
      </c>
      <c r="E19" s="138">
        <f t="shared" si="1"/>
        <v>-805</v>
      </c>
    </row>
    <row r="20" spans="1:5" ht="24" customHeight="1">
      <c r="A20" s="147" t="s">
        <v>150</v>
      </c>
      <c r="B20" s="63">
        <v>19735</v>
      </c>
      <c r="C20" s="63">
        <v>15319</v>
      </c>
      <c r="D20" s="57">
        <f t="shared" si="0"/>
        <v>77.6</v>
      </c>
      <c r="E20" s="137">
        <f t="shared" si="1"/>
        <v>-4416</v>
      </c>
    </row>
    <row r="21" spans="1:5" ht="18" customHeight="1">
      <c r="A21" s="272" t="s">
        <v>101</v>
      </c>
      <c r="B21" s="272"/>
      <c r="C21" s="272"/>
      <c r="D21" s="272"/>
      <c r="E21" s="272"/>
    </row>
    <row r="22" spans="1:6" ht="21" customHeight="1">
      <c r="A22" s="273"/>
      <c r="B22" s="273"/>
      <c r="C22" s="273"/>
      <c r="D22" s="273"/>
      <c r="E22" s="273"/>
      <c r="F22" s="5"/>
    </row>
    <row r="23" spans="1:5" ht="15.75" customHeight="1">
      <c r="A23" s="274" t="s">
        <v>0</v>
      </c>
      <c r="B23" s="275" t="s">
        <v>192</v>
      </c>
      <c r="C23" s="275" t="s">
        <v>193</v>
      </c>
      <c r="D23" s="276" t="s">
        <v>1</v>
      </c>
      <c r="E23" s="277"/>
    </row>
    <row r="24" spans="1:5" ht="34.5" customHeight="1">
      <c r="A24" s="274"/>
      <c r="B24" s="275"/>
      <c r="C24" s="275"/>
      <c r="D24" s="38" t="s">
        <v>2</v>
      </c>
      <c r="E24" s="56" t="s">
        <v>86</v>
      </c>
    </row>
    <row r="25" spans="1:5" ht="23.25" customHeight="1">
      <c r="A25" s="211" t="s">
        <v>138</v>
      </c>
      <c r="B25" s="59">
        <v>34284</v>
      </c>
      <c r="C25" s="59">
        <v>39399</v>
      </c>
      <c r="D25" s="57">
        <f aca="true" t="shared" si="2" ref="D25:D30">ROUND(C25/B25*100,1)</f>
        <v>114.9</v>
      </c>
      <c r="E25" s="137">
        <f>C25-B25</f>
        <v>5115</v>
      </c>
    </row>
    <row r="26" spans="1:7" ht="24" customHeight="1">
      <c r="A26" s="141" t="s">
        <v>152</v>
      </c>
      <c r="B26" s="59">
        <v>17040</v>
      </c>
      <c r="C26" s="59">
        <v>24073</v>
      </c>
      <c r="D26" s="57">
        <f t="shared" si="2"/>
        <v>141.3</v>
      </c>
      <c r="E26" s="137">
        <f>C26-B26</f>
        <v>7033</v>
      </c>
      <c r="F26" s="3"/>
      <c r="G26" s="6"/>
    </row>
    <row r="27" spans="1:5" ht="24" customHeight="1">
      <c r="A27" s="141" t="s">
        <v>148</v>
      </c>
      <c r="B27" s="59">
        <v>12641</v>
      </c>
      <c r="C27" s="59">
        <v>18654</v>
      </c>
      <c r="D27" s="57">
        <f t="shared" si="2"/>
        <v>147.6</v>
      </c>
      <c r="E27" s="137">
        <f>C27-B27</f>
        <v>6013</v>
      </c>
    </row>
    <row r="28" spans="1:5" ht="24.75" customHeight="1">
      <c r="A28" s="141" t="s">
        <v>194</v>
      </c>
      <c r="B28" s="59">
        <v>2718</v>
      </c>
      <c r="C28" s="59">
        <v>3467</v>
      </c>
      <c r="D28" s="61">
        <f t="shared" si="2"/>
        <v>127.6</v>
      </c>
      <c r="E28" s="56" t="s">
        <v>195</v>
      </c>
    </row>
    <row r="29" spans="1:5" ht="17.25">
      <c r="A29" s="150" t="s">
        <v>153</v>
      </c>
      <c r="B29" s="59">
        <v>2768</v>
      </c>
      <c r="C29" s="59">
        <v>1375</v>
      </c>
      <c r="D29" s="57">
        <f t="shared" si="2"/>
        <v>49.7</v>
      </c>
      <c r="E29" s="38">
        <f>C29-B29</f>
        <v>-1393</v>
      </c>
    </row>
    <row r="30" spans="1:5" ht="19.5" customHeight="1">
      <c r="A30" s="151" t="s">
        <v>151</v>
      </c>
      <c r="B30" s="59">
        <v>5432</v>
      </c>
      <c r="C30" s="59">
        <v>5987</v>
      </c>
      <c r="D30" s="58">
        <f t="shared" si="2"/>
        <v>110.2</v>
      </c>
      <c r="E30" s="60" t="s">
        <v>196</v>
      </c>
    </row>
    <row r="31" spans="1:5" ht="15.75">
      <c r="A31" s="269"/>
      <c r="B31" s="269"/>
      <c r="C31" s="269"/>
      <c r="D31" s="269"/>
      <c r="E31" s="269"/>
    </row>
  </sheetData>
  <sheetProtection/>
  <mergeCells count="13">
    <mergeCell ref="A1:E1"/>
    <mergeCell ref="A2:E2"/>
    <mergeCell ref="A3:A4"/>
    <mergeCell ref="B3:B4"/>
    <mergeCell ref="C3:C4"/>
    <mergeCell ref="D3:E3"/>
    <mergeCell ref="A31:E31"/>
    <mergeCell ref="D9:E9"/>
    <mergeCell ref="A21:E22"/>
    <mergeCell ref="A23:A24"/>
    <mergeCell ref="B23:B24"/>
    <mergeCell ref="C23:C24"/>
    <mergeCell ref="D23:E23"/>
  </mergeCells>
  <printOptions horizontalCentered="1"/>
  <pageMargins left="0.5905511811023623" right="0" top="0.3937007874015748" bottom="0" header="0" footer="0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W134"/>
  <sheetViews>
    <sheetView tabSelected="1" view="pageBreakPreview" zoomScaleNormal="75" zoomScaleSheetLayoutView="100" zoomScalePageLayoutView="0" workbookViewId="0" topLeftCell="A1">
      <pane xSplit="1" ySplit="9" topLeftCell="AX10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BR13" sqref="BR13"/>
    </sheetView>
  </sheetViews>
  <sheetFormatPr defaultColWidth="9.140625" defaultRowHeight="15"/>
  <cols>
    <col min="1" max="1" width="22.57421875" style="10" customWidth="1"/>
    <col min="2" max="2" width="7.7109375" style="10" customWidth="1"/>
    <col min="3" max="3" width="8.421875" style="10" customWidth="1"/>
    <col min="4" max="4" width="5.57421875" style="10" customWidth="1"/>
    <col min="5" max="5" width="6.8515625" style="10" customWidth="1"/>
    <col min="6" max="6" width="7.00390625" style="10" customWidth="1"/>
    <col min="7" max="7" width="7.28125" style="10" customWidth="1"/>
    <col min="8" max="8" width="5.57421875" style="10" customWidth="1"/>
    <col min="9" max="9" width="6.8515625" style="10" customWidth="1"/>
    <col min="10" max="10" width="6.28125" style="10" customWidth="1"/>
    <col min="11" max="11" width="6.7109375" style="10" customWidth="1"/>
    <col min="12" max="12" width="5.8515625" style="10" customWidth="1"/>
    <col min="13" max="13" width="7.7109375" style="10" customWidth="1"/>
    <col min="14" max="14" width="6.57421875" style="10" customWidth="1"/>
    <col min="15" max="15" width="6.8515625" style="10" customWidth="1"/>
    <col min="16" max="16" width="6.28125" style="10" customWidth="1"/>
    <col min="17" max="17" width="6.00390625" style="10" customWidth="1"/>
    <col min="18" max="18" width="7.7109375" style="10" customWidth="1"/>
    <col min="19" max="19" width="7.140625" style="10" customWidth="1"/>
    <col min="20" max="20" width="6.140625" style="10" customWidth="1"/>
    <col min="21" max="21" width="5.7109375" style="10" customWidth="1"/>
    <col min="22" max="22" width="6.57421875" style="10" customWidth="1"/>
    <col min="23" max="23" width="5.421875" style="10" customWidth="1"/>
    <col min="24" max="24" width="5.140625" style="10" customWidth="1"/>
    <col min="25" max="25" width="6.140625" style="10" customWidth="1"/>
    <col min="26" max="26" width="5.7109375" style="10" customWidth="1"/>
    <col min="27" max="27" width="6.140625" style="10" customWidth="1"/>
    <col min="28" max="28" width="5.57421875" style="10" customWidth="1"/>
    <col min="29" max="29" width="8.28125" style="10" customWidth="1"/>
    <col min="30" max="30" width="7.8515625" style="10" customWidth="1"/>
    <col min="31" max="31" width="6.421875" style="10" customWidth="1"/>
    <col min="32" max="32" width="7.28125" style="10" bestFit="1" customWidth="1"/>
    <col min="33" max="33" width="7.57421875" style="10" customWidth="1"/>
    <col min="34" max="34" width="7.140625" style="10" customWidth="1"/>
    <col min="35" max="35" width="6.7109375" style="10" customWidth="1"/>
    <col min="36" max="36" width="7.00390625" style="10" customWidth="1"/>
    <col min="37" max="37" width="6.7109375" style="10" customWidth="1"/>
    <col min="38" max="38" width="6.8515625" style="10" customWidth="1"/>
    <col min="39" max="39" width="6.7109375" style="10" customWidth="1"/>
    <col min="40" max="40" width="7.28125" style="10" customWidth="1"/>
    <col min="41" max="41" width="6.8515625" style="10" customWidth="1"/>
    <col min="42" max="42" width="6.28125" style="10" customWidth="1"/>
    <col min="43" max="43" width="6.421875" style="10" customWidth="1"/>
    <col min="44" max="44" width="6.8515625" style="10" customWidth="1"/>
    <col min="45" max="45" width="6.421875" style="10" customWidth="1"/>
    <col min="46" max="46" width="7.28125" style="10" customWidth="1"/>
    <col min="47" max="47" width="7.421875" style="10" customWidth="1"/>
    <col min="48" max="48" width="7.7109375" style="10" customWidth="1"/>
    <col min="49" max="49" width="7.8515625" style="10" customWidth="1"/>
    <col min="50" max="50" width="8.28125" style="10" customWidth="1"/>
    <col min="51" max="51" width="6.7109375" style="10" customWidth="1"/>
    <col min="52" max="52" width="8.140625" style="10" customWidth="1"/>
    <col min="53" max="53" width="7.8515625" style="10" customWidth="1"/>
    <col min="54" max="54" width="7.421875" style="10" customWidth="1"/>
    <col min="55" max="55" width="6.140625" style="10" bestFit="1" customWidth="1"/>
    <col min="56" max="56" width="7.28125" style="10" customWidth="1"/>
    <col min="57" max="57" width="7.8515625" style="10" customWidth="1"/>
    <col min="58" max="58" width="7.421875" style="10" customWidth="1"/>
    <col min="59" max="59" width="6.140625" style="10" bestFit="1" customWidth="1"/>
    <col min="60" max="60" width="7.28125" style="10" customWidth="1"/>
    <col min="61" max="62" width="6.8515625" style="10" customWidth="1"/>
    <col min="63" max="63" width="6.00390625" style="10" customWidth="1"/>
    <col min="64" max="64" width="6.57421875" style="10" customWidth="1"/>
    <col min="65" max="65" width="6.8515625" style="10" customWidth="1"/>
    <col min="66" max="66" width="5.8515625" style="10" customWidth="1"/>
    <col min="67" max="67" width="6.8515625" style="10" customWidth="1"/>
    <col min="68" max="68" width="6.140625" style="10" customWidth="1"/>
    <col min="69" max="69" width="5.8515625" style="10" customWidth="1"/>
    <col min="70" max="70" width="5.7109375" style="10" customWidth="1"/>
    <col min="71" max="71" width="6.28125" style="10" bestFit="1" customWidth="1"/>
    <col min="72" max="72" width="6.7109375" style="10" customWidth="1"/>
    <col min="73" max="73" width="7.00390625" style="10" customWidth="1"/>
    <col min="74" max="74" width="7.8515625" style="10" customWidth="1"/>
    <col min="75" max="75" width="5.8515625" style="10" customWidth="1"/>
    <col min="76" max="16384" width="9.140625" style="10" customWidth="1"/>
  </cols>
  <sheetData>
    <row r="1" spans="18:68" ht="20.25" customHeight="1" hidden="1">
      <c r="R1" s="119"/>
      <c r="S1" s="119"/>
      <c r="T1" s="119"/>
      <c r="U1" s="119"/>
      <c r="V1" s="119"/>
      <c r="W1" s="119"/>
      <c r="X1" s="119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S1" s="9"/>
      <c r="AT1" s="9"/>
      <c r="AU1" s="9"/>
      <c r="AV1" s="9"/>
      <c r="AW1" s="9"/>
      <c r="AX1" s="9"/>
      <c r="AY1" s="9"/>
      <c r="BO1" s="12"/>
      <c r="BP1" s="12"/>
    </row>
    <row r="2" spans="1:68" ht="21.75" customHeight="1">
      <c r="A2" s="7"/>
      <c r="B2" s="322" t="s">
        <v>81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9"/>
      <c r="Z2" s="9"/>
      <c r="AA2" s="9"/>
      <c r="AB2" s="9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9"/>
      <c r="AS2" s="9"/>
      <c r="AT2" s="9"/>
      <c r="AU2" s="9"/>
      <c r="AV2" s="9"/>
      <c r="AW2" s="9"/>
      <c r="AX2" s="9"/>
      <c r="AY2" s="9"/>
      <c r="BC2" s="11"/>
      <c r="BD2" s="11"/>
      <c r="BG2" s="11"/>
      <c r="BH2" s="11"/>
      <c r="BI2" s="12"/>
      <c r="BJ2" s="12"/>
      <c r="BO2" s="12"/>
      <c r="BP2" s="12"/>
    </row>
    <row r="3" spans="1:75" ht="21.75" customHeight="1">
      <c r="A3" s="13"/>
      <c r="B3" s="323" t="s">
        <v>187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120"/>
      <c r="Z3" s="120"/>
      <c r="AA3" s="15"/>
      <c r="AB3" s="15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6"/>
      <c r="BB3" s="16"/>
      <c r="BC3" s="16"/>
      <c r="BD3" s="16"/>
      <c r="BE3" s="16"/>
      <c r="BF3" s="16"/>
      <c r="BG3" s="16"/>
      <c r="BH3" s="16"/>
      <c r="BI3" s="16"/>
      <c r="BJ3" s="16"/>
      <c r="BM3" s="12"/>
      <c r="BW3" s="12" t="s">
        <v>112</v>
      </c>
    </row>
    <row r="4" spans="1:75" ht="15.75" customHeight="1">
      <c r="A4" s="311"/>
      <c r="B4" s="287" t="s">
        <v>154</v>
      </c>
      <c r="C4" s="287"/>
      <c r="D4" s="287"/>
      <c r="E4" s="287"/>
      <c r="F4" s="287" t="s">
        <v>113</v>
      </c>
      <c r="G4" s="287"/>
      <c r="H4" s="287"/>
      <c r="I4" s="287"/>
      <c r="J4" s="284" t="s">
        <v>114</v>
      </c>
      <c r="K4" s="285"/>
      <c r="L4" s="285"/>
      <c r="M4" s="286"/>
      <c r="N4" s="300" t="s">
        <v>116</v>
      </c>
      <c r="O4" s="301"/>
      <c r="P4" s="301"/>
      <c r="Q4" s="302"/>
      <c r="R4" s="288" t="s">
        <v>117</v>
      </c>
      <c r="S4" s="289"/>
      <c r="T4" s="289"/>
      <c r="U4" s="290"/>
      <c r="V4" s="288" t="s">
        <v>118</v>
      </c>
      <c r="W4" s="289"/>
      <c r="X4" s="290"/>
      <c r="Y4" s="288" t="s">
        <v>120</v>
      </c>
      <c r="Z4" s="289"/>
      <c r="AA4" s="289"/>
      <c r="AB4" s="290"/>
      <c r="AC4" s="300" t="s">
        <v>3</v>
      </c>
      <c r="AD4" s="301"/>
      <c r="AE4" s="301"/>
      <c r="AF4" s="302"/>
      <c r="AG4" s="300" t="s">
        <v>93</v>
      </c>
      <c r="AH4" s="301"/>
      <c r="AI4" s="301"/>
      <c r="AJ4" s="301"/>
      <c r="AK4" s="301"/>
      <c r="AL4" s="301"/>
      <c r="AM4" s="301"/>
      <c r="AN4" s="302"/>
      <c r="AO4" s="288" t="s">
        <v>82</v>
      </c>
      <c r="AP4" s="289"/>
      <c r="AQ4" s="289"/>
      <c r="AR4" s="290"/>
      <c r="AS4" s="318" t="s">
        <v>4</v>
      </c>
      <c r="AT4" s="318"/>
      <c r="AU4" s="318"/>
      <c r="AV4" s="318"/>
      <c r="AW4" s="287" t="s">
        <v>121</v>
      </c>
      <c r="AX4" s="287"/>
      <c r="AY4" s="287"/>
      <c r="AZ4" s="287"/>
      <c r="BA4" s="288" t="s">
        <v>155</v>
      </c>
      <c r="BB4" s="289"/>
      <c r="BC4" s="289"/>
      <c r="BD4" s="290"/>
      <c r="BE4" s="288" t="s">
        <v>122</v>
      </c>
      <c r="BF4" s="289"/>
      <c r="BG4" s="289"/>
      <c r="BH4" s="290"/>
      <c r="BI4" s="319" t="s">
        <v>123</v>
      </c>
      <c r="BJ4" s="320"/>
      <c r="BK4" s="320"/>
      <c r="BL4" s="321"/>
      <c r="BM4" s="288" t="s">
        <v>188</v>
      </c>
      <c r="BN4" s="289"/>
      <c r="BO4" s="290"/>
      <c r="BP4" s="300" t="s">
        <v>126</v>
      </c>
      <c r="BQ4" s="301"/>
      <c r="BR4" s="301"/>
      <c r="BS4" s="302"/>
      <c r="BT4" s="287" t="s">
        <v>125</v>
      </c>
      <c r="BU4" s="287"/>
      <c r="BV4" s="287"/>
      <c r="BW4" s="287"/>
    </row>
    <row r="5" spans="1:75" ht="33" customHeight="1">
      <c r="A5" s="312"/>
      <c r="B5" s="287"/>
      <c r="C5" s="287"/>
      <c r="D5" s="287"/>
      <c r="E5" s="287"/>
      <c r="F5" s="287"/>
      <c r="G5" s="287"/>
      <c r="H5" s="287"/>
      <c r="I5" s="287"/>
      <c r="J5" s="287" t="s">
        <v>115</v>
      </c>
      <c r="K5" s="287"/>
      <c r="L5" s="287"/>
      <c r="M5" s="287"/>
      <c r="N5" s="303"/>
      <c r="O5" s="304"/>
      <c r="P5" s="304"/>
      <c r="Q5" s="305"/>
      <c r="R5" s="291"/>
      <c r="S5" s="292"/>
      <c r="T5" s="292"/>
      <c r="U5" s="293"/>
      <c r="V5" s="291"/>
      <c r="W5" s="292"/>
      <c r="X5" s="293"/>
      <c r="Y5" s="291"/>
      <c r="Z5" s="292"/>
      <c r="AA5" s="292"/>
      <c r="AB5" s="293"/>
      <c r="AC5" s="303"/>
      <c r="AD5" s="304"/>
      <c r="AE5" s="304"/>
      <c r="AF5" s="305"/>
      <c r="AG5" s="287" t="s">
        <v>91</v>
      </c>
      <c r="AH5" s="287"/>
      <c r="AI5" s="287"/>
      <c r="AJ5" s="287"/>
      <c r="AK5" s="287" t="s">
        <v>92</v>
      </c>
      <c r="AL5" s="287"/>
      <c r="AM5" s="287"/>
      <c r="AN5" s="287"/>
      <c r="AO5" s="291"/>
      <c r="AP5" s="292"/>
      <c r="AQ5" s="292"/>
      <c r="AR5" s="293"/>
      <c r="AS5" s="318"/>
      <c r="AT5" s="318"/>
      <c r="AU5" s="318"/>
      <c r="AV5" s="318"/>
      <c r="AW5" s="287"/>
      <c r="AX5" s="287"/>
      <c r="AY5" s="287"/>
      <c r="AZ5" s="287"/>
      <c r="BA5" s="291"/>
      <c r="BB5" s="292"/>
      <c r="BC5" s="292"/>
      <c r="BD5" s="293"/>
      <c r="BE5" s="291"/>
      <c r="BF5" s="292"/>
      <c r="BG5" s="292"/>
      <c r="BH5" s="293"/>
      <c r="BI5" s="288" t="s">
        <v>124</v>
      </c>
      <c r="BJ5" s="289"/>
      <c r="BK5" s="289"/>
      <c r="BL5" s="290"/>
      <c r="BM5" s="291"/>
      <c r="BN5" s="292"/>
      <c r="BO5" s="293"/>
      <c r="BP5" s="303"/>
      <c r="BQ5" s="304"/>
      <c r="BR5" s="304"/>
      <c r="BS5" s="305"/>
      <c r="BT5" s="287"/>
      <c r="BU5" s="287"/>
      <c r="BV5" s="287"/>
      <c r="BW5" s="287"/>
    </row>
    <row r="6" spans="1:75" ht="30" customHeight="1">
      <c r="A6" s="312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306"/>
      <c r="O6" s="307"/>
      <c r="P6" s="307"/>
      <c r="Q6" s="308"/>
      <c r="R6" s="294"/>
      <c r="S6" s="295"/>
      <c r="T6" s="295"/>
      <c r="U6" s="296"/>
      <c r="V6" s="294"/>
      <c r="W6" s="295"/>
      <c r="X6" s="296"/>
      <c r="Y6" s="294"/>
      <c r="Z6" s="295"/>
      <c r="AA6" s="295"/>
      <c r="AB6" s="296"/>
      <c r="AC6" s="306"/>
      <c r="AD6" s="307"/>
      <c r="AE6" s="307"/>
      <c r="AF6" s="308"/>
      <c r="AG6" s="287"/>
      <c r="AH6" s="287"/>
      <c r="AI6" s="287"/>
      <c r="AJ6" s="287"/>
      <c r="AK6" s="287"/>
      <c r="AL6" s="287"/>
      <c r="AM6" s="287"/>
      <c r="AN6" s="287"/>
      <c r="AO6" s="294"/>
      <c r="AP6" s="295"/>
      <c r="AQ6" s="295"/>
      <c r="AR6" s="296"/>
      <c r="AS6" s="318"/>
      <c r="AT6" s="318"/>
      <c r="AU6" s="318"/>
      <c r="AV6" s="318"/>
      <c r="AW6" s="287"/>
      <c r="AX6" s="287"/>
      <c r="AY6" s="287"/>
      <c r="AZ6" s="287"/>
      <c r="BA6" s="294"/>
      <c r="BB6" s="295"/>
      <c r="BC6" s="295"/>
      <c r="BD6" s="296"/>
      <c r="BE6" s="294"/>
      <c r="BF6" s="295"/>
      <c r="BG6" s="295"/>
      <c r="BH6" s="296"/>
      <c r="BI6" s="294"/>
      <c r="BJ6" s="295"/>
      <c r="BK6" s="295"/>
      <c r="BL6" s="296"/>
      <c r="BM6" s="294"/>
      <c r="BN6" s="295"/>
      <c r="BO6" s="296"/>
      <c r="BP6" s="306"/>
      <c r="BQ6" s="307"/>
      <c r="BR6" s="307"/>
      <c r="BS6" s="308"/>
      <c r="BT6" s="287"/>
      <c r="BU6" s="287"/>
      <c r="BV6" s="287"/>
      <c r="BW6" s="287"/>
    </row>
    <row r="7" spans="1:75" ht="43.5" customHeight="1">
      <c r="A7" s="312"/>
      <c r="B7" s="282">
        <v>2019</v>
      </c>
      <c r="C7" s="282">
        <v>2020</v>
      </c>
      <c r="D7" s="297" t="s">
        <v>5</v>
      </c>
      <c r="E7" s="297"/>
      <c r="F7" s="282">
        <v>2019</v>
      </c>
      <c r="G7" s="282">
        <v>2020</v>
      </c>
      <c r="H7" s="297" t="s">
        <v>5</v>
      </c>
      <c r="I7" s="297"/>
      <c r="J7" s="282">
        <v>2019</v>
      </c>
      <c r="K7" s="282">
        <v>2020</v>
      </c>
      <c r="L7" s="297" t="s">
        <v>5</v>
      </c>
      <c r="M7" s="297"/>
      <c r="N7" s="282">
        <v>2019</v>
      </c>
      <c r="O7" s="282">
        <v>2020</v>
      </c>
      <c r="P7" s="316" t="s">
        <v>5</v>
      </c>
      <c r="Q7" s="317"/>
      <c r="R7" s="282">
        <v>2019</v>
      </c>
      <c r="S7" s="282">
        <v>2020</v>
      </c>
      <c r="T7" s="297" t="s">
        <v>5</v>
      </c>
      <c r="U7" s="297"/>
      <c r="V7" s="282">
        <v>2019</v>
      </c>
      <c r="W7" s="282">
        <v>2020</v>
      </c>
      <c r="X7" s="314" t="s">
        <v>119</v>
      </c>
      <c r="Y7" s="282">
        <v>2019</v>
      </c>
      <c r="Z7" s="282">
        <v>2020</v>
      </c>
      <c r="AA7" s="297" t="s">
        <v>5</v>
      </c>
      <c r="AB7" s="297"/>
      <c r="AC7" s="282">
        <v>2019</v>
      </c>
      <c r="AD7" s="282">
        <v>2020</v>
      </c>
      <c r="AE7" s="297" t="s">
        <v>5</v>
      </c>
      <c r="AF7" s="297"/>
      <c r="AG7" s="282">
        <v>2019</v>
      </c>
      <c r="AH7" s="282">
        <v>2020</v>
      </c>
      <c r="AI7" s="297" t="s">
        <v>5</v>
      </c>
      <c r="AJ7" s="297"/>
      <c r="AK7" s="282">
        <v>2019</v>
      </c>
      <c r="AL7" s="282">
        <v>2020</v>
      </c>
      <c r="AM7" s="297" t="s">
        <v>5</v>
      </c>
      <c r="AN7" s="297"/>
      <c r="AO7" s="282">
        <v>2019</v>
      </c>
      <c r="AP7" s="282">
        <v>2020</v>
      </c>
      <c r="AQ7" s="297" t="s">
        <v>5</v>
      </c>
      <c r="AR7" s="297"/>
      <c r="AS7" s="282">
        <v>2019</v>
      </c>
      <c r="AT7" s="282">
        <v>2020</v>
      </c>
      <c r="AU7" s="297" t="s">
        <v>5</v>
      </c>
      <c r="AV7" s="297"/>
      <c r="AW7" s="297" t="s">
        <v>6</v>
      </c>
      <c r="AX7" s="297"/>
      <c r="AY7" s="297" t="s">
        <v>5</v>
      </c>
      <c r="AZ7" s="297"/>
      <c r="BA7" s="282">
        <v>2019</v>
      </c>
      <c r="BB7" s="282">
        <v>2020</v>
      </c>
      <c r="BC7" s="297" t="s">
        <v>5</v>
      </c>
      <c r="BD7" s="297"/>
      <c r="BE7" s="282">
        <v>2019</v>
      </c>
      <c r="BF7" s="282">
        <v>2020</v>
      </c>
      <c r="BG7" s="297" t="s">
        <v>5</v>
      </c>
      <c r="BH7" s="297"/>
      <c r="BI7" s="282">
        <v>2019</v>
      </c>
      <c r="BJ7" s="282">
        <v>2020</v>
      </c>
      <c r="BK7" s="297" t="s">
        <v>5</v>
      </c>
      <c r="BL7" s="297"/>
      <c r="BM7" s="282">
        <v>2019</v>
      </c>
      <c r="BN7" s="282">
        <v>2020</v>
      </c>
      <c r="BO7" s="298" t="s">
        <v>7</v>
      </c>
      <c r="BP7" s="282">
        <v>2019</v>
      </c>
      <c r="BQ7" s="282">
        <v>2020</v>
      </c>
      <c r="BR7" s="297" t="s">
        <v>5</v>
      </c>
      <c r="BS7" s="297"/>
      <c r="BT7" s="282">
        <v>2019</v>
      </c>
      <c r="BU7" s="282">
        <v>2020</v>
      </c>
      <c r="BV7" s="309" t="s">
        <v>5</v>
      </c>
      <c r="BW7" s="310"/>
    </row>
    <row r="8" spans="1:75" s="19" customFormat="1" ht="23.25" customHeight="1">
      <c r="A8" s="313"/>
      <c r="B8" s="283"/>
      <c r="C8" s="283"/>
      <c r="D8" s="17" t="s">
        <v>2</v>
      </c>
      <c r="E8" s="17" t="s">
        <v>7</v>
      </c>
      <c r="F8" s="283"/>
      <c r="G8" s="283"/>
      <c r="H8" s="17" t="s">
        <v>2</v>
      </c>
      <c r="I8" s="17" t="s">
        <v>7</v>
      </c>
      <c r="J8" s="283"/>
      <c r="K8" s="283"/>
      <c r="L8" s="17" t="s">
        <v>2</v>
      </c>
      <c r="M8" s="17" t="s">
        <v>7</v>
      </c>
      <c r="N8" s="283"/>
      <c r="O8" s="283"/>
      <c r="P8" s="17" t="s">
        <v>2</v>
      </c>
      <c r="Q8" s="17" t="s">
        <v>7</v>
      </c>
      <c r="R8" s="283"/>
      <c r="S8" s="283"/>
      <c r="T8" s="17" t="s">
        <v>2</v>
      </c>
      <c r="U8" s="17" t="s">
        <v>7</v>
      </c>
      <c r="V8" s="283"/>
      <c r="W8" s="283"/>
      <c r="X8" s="315"/>
      <c r="Y8" s="283"/>
      <c r="Z8" s="283"/>
      <c r="AA8" s="17" t="s">
        <v>2</v>
      </c>
      <c r="AB8" s="17" t="s">
        <v>7</v>
      </c>
      <c r="AC8" s="283"/>
      <c r="AD8" s="283"/>
      <c r="AE8" s="17" t="s">
        <v>2</v>
      </c>
      <c r="AF8" s="17" t="s">
        <v>7</v>
      </c>
      <c r="AG8" s="283"/>
      <c r="AH8" s="283"/>
      <c r="AI8" s="17" t="s">
        <v>2</v>
      </c>
      <c r="AJ8" s="17" t="s">
        <v>7</v>
      </c>
      <c r="AK8" s="283"/>
      <c r="AL8" s="283"/>
      <c r="AM8" s="17" t="s">
        <v>2</v>
      </c>
      <c r="AN8" s="17" t="s">
        <v>7</v>
      </c>
      <c r="AO8" s="283"/>
      <c r="AP8" s="283"/>
      <c r="AQ8" s="17" t="s">
        <v>2</v>
      </c>
      <c r="AR8" s="17" t="s">
        <v>7</v>
      </c>
      <c r="AS8" s="283"/>
      <c r="AT8" s="283"/>
      <c r="AU8" s="17" t="s">
        <v>2</v>
      </c>
      <c r="AV8" s="17" t="s">
        <v>7</v>
      </c>
      <c r="AW8" s="18">
        <v>2019</v>
      </c>
      <c r="AX8" s="18">
        <v>2020</v>
      </c>
      <c r="AY8" s="17" t="s">
        <v>2</v>
      </c>
      <c r="AZ8" s="17" t="s">
        <v>7</v>
      </c>
      <c r="BA8" s="283"/>
      <c r="BB8" s="283"/>
      <c r="BC8" s="17" t="s">
        <v>2</v>
      </c>
      <c r="BD8" s="17" t="s">
        <v>7</v>
      </c>
      <c r="BE8" s="283"/>
      <c r="BF8" s="283"/>
      <c r="BG8" s="17" t="s">
        <v>2</v>
      </c>
      <c r="BH8" s="17" t="s">
        <v>7</v>
      </c>
      <c r="BI8" s="283"/>
      <c r="BJ8" s="283"/>
      <c r="BK8" s="17" t="s">
        <v>2</v>
      </c>
      <c r="BL8" s="17" t="s">
        <v>7</v>
      </c>
      <c r="BM8" s="283"/>
      <c r="BN8" s="283"/>
      <c r="BO8" s="299"/>
      <c r="BP8" s="283"/>
      <c r="BQ8" s="283"/>
      <c r="BR8" s="17" t="s">
        <v>2</v>
      </c>
      <c r="BS8" s="17" t="s">
        <v>7</v>
      </c>
      <c r="BT8" s="283"/>
      <c r="BU8" s="283"/>
      <c r="BV8" s="18" t="s">
        <v>2</v>
      </c>
      <c r="BW8" s="18" t="s">
        <v>7</v>
      </c>
    </row>
    <row r="9" spans="1:75" ht="12.75" customHeight="1">
      <c r="A9" s="20" t="s">
        <v>8</v>
      </c>
      <c r="B9" s="2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20">
        <v>45</v>
      </c>
      <c r="AU9" s="20">
        <v>46</v>
      </c>
      <c r="AV9" s="20">
        <v>47</v>
      </c>
      <c r="AW9" s="20">
        <v>48</v>
      </c>
      <c r="AX9" s="20">
        <v>49</v>
      </c>
      <c r="AY9" s="20">
        <v>50</v>
      </c>
      <c r="AZ9" s="20">
        <v>51</v>
      </c>
      <c r="BA9" s="20">
        <v>52</v>
      </c>
      <c r="BB9" s="20">
        <v>53</v>
      </c>
      <c r="BC9" s="20">
        <v>54</v>
      </c>
      <c r="BD9" s="20">
        <v>55</v>
      </c>
      <c r="BE9" s="20">
        <v>56</v>
      </c>
      <c r="BF9" s="20">
        <v>57</v>
      </c>
      <c r="BG9" s="20">
        <v>58</v>
      </c>
      <c r="BH9" s="20">
        <v>59</v>
      </c>
      <c r="BI9" s="20">
        <v>60</v>
      </c>
      <c r="BJ9" s="20">
        <v>61</v>
      </c>
      <c r="BK9" s="20">
        <v>62</v>
      </c>
      <c r="BL9" s="20">
        <v>63</v>
      </c>
      <c r="BM9" s="20">
        <v>64</v>
      </c>
      <c r="BN9" s="20">
        <v>65</v>
      </c>
      <c r="BO9" s="20">
        <v>66</v>
      </c>
      <c r="BP9" s="20">
        <v>67</v>
      </c>
      <c r="BQ9" s="20">
        <v>68</v>
      </c>
      <c r="BR9" s="20">
        <v>69</v>
      </c>
      <c r="BS9" s="20">
        <v>70</v>
      </c>
      <c r="BT9" s="20">
        <v>71</v>
      </c>
      <c r="BU9" s="20">
        <v>72</v>
      </c>
      <c r="BV9" s="20">
        <v>73</v>
      </c>
      <c r="BW9" s="20">
        <v>74</v>
      </c>
    </row>
    <row r="10" spans="1:75" s="30" customFormat="1" ht="20.25" customHeight="1">
      <c r="A10" s="21" t="s">
        <v>83</v>
      </c>
      <c r="B10" s="26">
        <f>SUM(B11:B30)</f>
        <v>57596</v>
      </c>
      <c r="C10" s="22">
        <f>SUM(C11:C30)</f>
        <v>59004</v>
      </c>
      <c r="D10" s="23">
        <f aca="true" t="shared" si="0" ref="D10:D20">C10/B10*100</f>
        <v>102.4446142093201</v>
      </c>
      <c r="E10" s="22">
        <f aca="true" t="shared" si="1" ref="E10:E20">C10-B10</f>
        <v>1408</v>
      </c>
      <c r="F10" s="26">
        <f>SUM(F11:F30)</f>
        <v>33061</v>
      </c>
      <c r="G10" s="22">
        <f>SUM(G11:G30)</f>
        <v>36378</v>
      </c>
      <c r="H10" s="23">
        <f aca="true" t="shared" si="2" ref="H10:H30">G10/F10*100</f>
        <v>110.03296935966848</v>
      </c>
      <c r="I10" s="22">
        <f aca="true" t="shared" si="3" ref="I10:I30">G10-F10</f>
        <v>3317</v>
      </c>
      <c r="J10" s="26">
        <f>SUM(J11:J30)</f>
        <v>10744</v>
      </c>
      <c r="K10" s="22">
        <f>SUM(K11:K30)</f>
        <v>17019</v>
      </c>
      <c r="L10" s="23">
        <f aca="true" t="shared" si="4" ref="L10:L30">K10/J10*100</f>
        <v>158.40469099032018</v>
      </c>
      <c r="M10" s="22">
        <f aca="true" t="shared" si="5" ref="M10:M30">K10-J10</f>
        <v>6275</v>
      </c>
      <c r="N10" s="26">
        <f>SUM(N11:N30)</f>
        <v>16687</v>
      </c>
      <c r="O10" s="22">
        <f>SUM(O11:O30)</f>
        <v>13747</v>
      </c>
      <c r="P10" s="23">
        <f aca="true" t="shared" si="6" ref="P10:P30">O10/N10*100</f>
        <v>82.38149457661653</v>
      </c>
      <c r="Q10" s="22">
        <f aca="true" t="shared" si="7" ref="Q10:Q30">O10-N10</f>
        <v>-2940</v>
      </c>
      <c r="R10" s="26">
        <f>SUM(R11:R30)</f>
        <v>7164</v>
      </c>
      <c r="S10" s="22">
        <f>SUM(S11:S30)</f>
        <v>6061</v>
      </c>
      <c r="T10" s="24">
        <f aca="true" t="shared" si="8" ref="T10:T30">S10/R10*100</f>
        <v>84.6035734226689</v>
      </c>
      <c r="U10" s="25">
        <f aca="true" t="shared" si="9" ref="U10:U30">S10-R10</f>
        <v>-1103</v>
      </c>
      <c r="V10" s="23">
        <f>ROUND(R10/N10*100,1)</f>
        <v>42.9</v>
      </c>
      <c r="W10" s="23">
        <f>ROUND(S10/O10*100,1)</f>
        <v>44.1</v>
      </c>
      <c r="X10" s="24">
        <f aca="true" t="shared" si="10" ref="X10:X20">W10-V10</f>
        <v>1.2000000000000028</v>
      </c>
      <c r="Y10" s="26">
        <f>SUM(Y11:Y30)</f>
        <v>1536</v>
      </c>
      <c r="Z10" s="22">
        <f>SUM(Z11:Z30)</f>
        <v>974</v>
      </c>
      <c r="AA10" s="123">
        <f aca="true" t="shared" si="11" ref="AA10:AA30">Z10/Y10*100</f>
        <v>63.411458333333336</v>
      </c>
      <c r="AB10" s="121">
        <f aca="true" t="shared" si="12" ref="AB10:AB30">Z10-Y10</f>
        <v>-562</v>
      </c>
      <c r="AC10" s="26">
        <f>SUM(AC11:AC30)</f>
        <v>83015</v>
      </c>
      <c r="AD10" s="22">
        <f>SUM(AD11:AD30)</f>
        <v>48998</v>
      </c>
      <c r="AE10" s="23">
        <f aca="true" t="shared" si="13" ref="AE10:AE27">AD10/AC10*100</f>
        <v>59.023068120219236</v>
      </c>
      <c r="AF10" s="22">
        <f aca="true" t="shared" si="14" ref="AF10:AF27">AD10-AC10</f>
        <v>-34017</v>
      </c>
      <c r="AG10" s="26">
        <f>SUM(AG11:AG30)</f>
        <v>31969</v>
      </c>
      <c r="AH10" s="22">
        <f>SUM(AH11:AH30)</f>
        <v>31970</v>
      </c>
      <c r="AI10" s="23">
        <f aca="true" t="shared" si="15" ref="AI10:AI27">AH10/AG10*100</f>
        <v>100.00312803027933</v>
      </c>
      <c r="AJ10" s="22">
        <f aca="true" t="shared" si="16" ref="AJ10:AJ27">AH10-AG10</f>
        <v>1</v>
      </c>
      <c r="AK10" s="26">
        <f>SUM(AK11:AK30)</f>
        <v>30023</v>
      </c>
      <c r="AL10" s="22">
        <f>SUM(AL11:AL30)</f>
        <v>4848</v>
      </c>
      <c r="AM10" s="23">
        <f aca="true" t="shared" si="17" ref="AM10:AM30">AL10/AK10*100</f>
        <v>16.147620157878958</v>
      </c>
      <c r="AN10" s="22">
        <f aca="true" t="shared" si="18" ref="AN10:AN27">AL10-AK10</f>
        <v>-25175</v>
      </c>
      <c r="AO10" s="26">
        <f>SUM(AO11:AO30)</f>
        <v>4831</v>
      </c>
      <c r="AP10" s="22">
        <f>SUM(AP11:AP30)</f>
        <v>3743</v>
      </c>
      <c r="AQ10" s="122">
        <f>AP10/AO10*100</f>
        <v>77.47878286069137</v>
      </c>
      <c r="AR10" s="18">
        <f aca="true" t="shared" si="19" ref="AR10:AR30">AP10-AO10</f>
        <v>-1088</v>
      </c>
      <c r="AS10" s="26">
        <f>SUM(AS11:AS30)</f>
        <v>4863</v>
      </c>
      <c r="AT10" s="22">
        <f>SUM(AT11:AT30)</f>
        <v>4058</v>
      </c>
      <c r="AU10" s="29">
        <f>ROUND(AT10/AS10*100,1)</f>
        <v>83.4</v>
      </c>
      <c r="AV10" s="28">
        <f aca="true" t="shared" si="20" ref="AV10:AV29">AT10-AS10</f>
        <v>-805</v>
      </c>
      <c r="AW10" s="26">
        <f>SUM(AW11:AW30)</f>
        <v>19735</v>
      </c>
      <c r="AX10" s="22">
        <f>SUM(AX11:AX30)</f>
        <v>15319</v>
      </c>
      <c r="AY10" s="24">
        <f aca="true" t="shared" si="21" ref="AY10:AY29">ROUND(AX10/AW10*100,1)</f>
        <v>77.6</v>
      </c>
      <c r="AZ10" s="26">
        <f aca="true" t="shared" si="22" ref="AZ10:AZ29">AX10-AW10</f>
        <v>-4416</v>
      </c>
      <c r="BA10" s="26">
        <f>SUM(BA11:BA30)</f>
        <v>34284</v>
      </c>
      <c r="BB10" s="22">
        <f>SUM(BB11:BB30)</f>
        <v>39399</v>
      </c>
      <c r="BC10" s="123">
        <f aca="true" t="shared" si="23" ref="BC10:BC20">BB10/BA10*100</f>
        <v>114.91949597479874</v>
      </c>
      <c r="BD10" s="121">
        <f aca="true" t="shared" si="24" ref="BD10:BD20">BB10-BA10</f>
        <v>5115</v>
      </c>
      <c r="BE10" s="26">
        <f>SUM(BE11:BE30)</f>
        <v>17040</v>
      </c>
      <c r="BF10" s="22">
        <f>SUM(BF11:BF30)</f>
        <v>24073</v>
      </c>
      <c r="BG10" s="123">
        <f aca="true" t="shared" si="25" ref="BG10:BG30">BF10/BE10*100</f>
        <v>141.27347417840375</v>
      </c>
      <c r="BH10" s="121">
        <f aca="true" t="shared" si="26" ref="BH10:BH30">BF10-BE10</f>
        <v>7033</v>
      </c>
      <c r="BI10" s="26">
        <f>SUM(BI11:BI30)</f>
        <v>12641</v>
      </c>
      <c r="BJ10" s="22">
        <f>SUM(BJ11:BJ30)</f>
        <v>18654</v>
      </c>
      <c r="BK10" s="123">
        <f aca="true" t="shared" si="27" ref="BK10:BK30">BJ10/BI10*100</f>
        <v>147.5674392848667</v>
      </c>
      <c r="BL10" s="121">
        <f aca="true" t="shared" si="28" ref="BL10:BL30">BJ10-BI10</f>
        <v>6013</v>
      </c>
      <c r="BM10" s="26">
        <v>2717.5516320281445</v>
      </c>
      <c r="BN10" s="121">
        <v>3466.740342593058</v>
      </c>
      <c r="BO10" s="22">
        <f aca="true" t="shared" si="29" ref="BO10:BO29">BN10-BM10</f>
        <v>749.1887105649134</v>
      </c>
      <c r="BP10" s="26">
        <f>SUM(BP11:BP30)</f>
        <v>2768</v>
      </c>
      <c r="BQ10" s="22">
        <f>SUM(BQ11:BQ30)</f>
        <v>1375</v>
      </c>
      <c r="BR10" s="24">
        <f aca="true" t="shared" si="30" ref="BR10:BR30">ROUND(BQ10/BP10*100,1)</f>
        <v>49.7</v>
      </c>
      <c r="BS10" s="22">
        <f>SUM(BS11:BS30)</f>
        <v>-1393</v>
      </c>
      <c r="BT10" s="121">
        <v>5431.72</v>
      </c>
      <c r="BU10" s="22">
        <v>5986.88</v>
      </c>
      <c r="BV10" s="24">
        <f>BU10/BT10*100</f>
        <v>110.22070357087625</v>
      </c>
      <c r="BW10" s="22">
        <f>BU10-BT10</f>
        <v>555.1599999999999</v>
      </c>
    </row>
    <row r="11" spans="1:75" ht="17.25" customHeight="1">
      <c r="A11" s="31" t="s">
        <v>84</v>
      </c>
      <c r="B11" s="125">
        <v>19763</v>
      </c>
      <c r="C11" s="125">
        <v>20651</v>
      </c>
      <c r="D11" s="27">
        <f t="shared" si="0"/>
        <v>104.49324495268937</v>
      </c>
      <c r="E11" s="26">
        <f t="shared" si="1"/>
        <v>888</v>
      </c>
      <c r="F11" s="125">
        <v>6798</v>
      </c>
      <c r="G11" s="125">
        <v>9735</v>
      </c>
      <c r="H11" s="27">
        <f t="shared" si="2"/>
        <v>143.20388349514565</v>
      </c>
      <c r="I11" s="26">
        <f t="shared" si="3"/>
        <v>2937</v>
      </c>
      <c r="J11" s="125">
        <v>2421</v>
      </c>
      <c r="K11" s="125">
        <v>5930</v>
      </c>
      <c r="L11" s="27">
        <f t="shared" si="4"/>
        <v>244.94010739363898</v>
      </c>
      <c r="M11" s="26">
        <f t="shared" si="5"/>
        <v>3509</v>
      </c>
      <c r="N11" s="125">
        <v>3946</v>
      </c>
      <c r="O11" s="125">
        <v>3080</v>
      </c>
      <c r="P11" s="27">
        <f t="shared" si="6"/>
        <v>78.05372529143436</v>
      </c>
      <c r="Q11" s="26">
        <f t="shared" si="7"/>
        <v>-866</v>
      </c>
      <c r="R11" s="125">
        <v>2404</v>
      </c>
      <c r="S11" s="125">
        <v>1964</v>
      </c>
      <c r="T11" s="118">
        <f t="shared" si="8"/>
        <v>81.69717138103162</v>
      </c>
      <c r="U11" s="124">
        <f t="shared" si="9"/>
        <v>-440</v>
      </c>
      <c r="V11" s="157">
        <f>ROUND(R11/N11*100,1)</f>
        <v>60.9</v>
      </c>
      <c r="W11" s="157">
        <f>ROUND(S11/O11*100,1)</f>
        <v>63.8</v>
      </c>
      <c r="X11" s="118">
        <f t="shared" si="10"/>
        <v>2.8999999999999986</v>
      </c>
      <c r="Y11" s="126">
        <v>257</v>
      </c>
      <c r="Z11" s="126">
        <v>203</v>
      </c>
      <c r="AA11" s="118">
        <f t="shared" si="11"/>
        <v>78.98832684824903</v>
      </c>
      <c r="AB11" s="26">
        <f t="shared" si="12"/>
        <v>-54</v>
      </c>
      <c r="AC11" s="125">
        <v>22596</v>
      </c>
      <c r="AD11" s="125">
        <v>12260</v>
      </c>
      <c r="AE11" s="23">
        <f t="shared" si="13"/>
        <v>54.257390688617456</v>
      </c>
      <c r="AF11" s="22">
        <f t="shared" si="14"/>
        <v>-10336</v>
      </c>
      <c r="AG11" s="125">
        <v>6367</v>
      </c>
      <c r="AH11" s="125">
        <v>7352</v>
      </c>
      <c r="AI11" s="23">
        <f t="shared" si="15"/>
        <v>115.47039422019789</v>
      </c>
      <c r="AJ11" s="22">
        <f t="shared" si="16"/>
        <v>985</v>
      </c>
      <c r="AK11" s="139">
        <v>8579</v>
      </c>
      <c r="AL11" s="139">
        <v>944</v>
      </c>
      <c r="AM11" s="23">
        <f t="shared" si="17"/>
        <v>11.003613474763958</v>
      </c>
      <c r="AN11" s="22">
        <f t="shared" si="18"/>
        <v>-7635</v>
      </c>
      <c r="AO11" s="125">
        <v>273</v>
      </c>
      <c r="AP11" s="125">
        <v>169</v>
      </c>
      <c r="AQ11" s="27">
        <f>AP11/AO11*100</f>
        <v>61.904761904761905</v>
      </c>
      <c r="AR11" s="26">
        <f t="shared" si="19"/>
        <v>-104</v>
      </c>
      <c r="AS11" s="127">
        <v>1409</v>
      </c>
      <c r="AT11" s="125">
        <v>1024</v>
      </c>
      <c r="AU11" s="29">
        <f aca="true" t="shared" si="31" ref="AU11:AU29">ROUND(AT11/AS11*100,1)</f>
        <v>72.7</v>
      </c>
      <c r="AV11" s="28">
        <f t="shared" si="20"/>
        <v>-385</v>
      </c>
      <c r="AW11" s="125">
        <v>5779</v>
      </c>
      <c r="AX11" s="128">
        <v>4083</v>
      </c>
      <c r="AY11" s="24">
        <f t="shared" si="21"/>
        <v>70.7</v>
      </c>
      <c r="AZ11" s="22">
        <f t="shared" si="22"/>
        <v>-1696</v>
      </c>
      <c r="BA11" s="125">
        <v>14375</v>
      </c>
      <c r="BB11" s="125">
        <v>15849</v>
      </c>
      <c r="BC11" s="118">
        <f t="shared" si="23"/>
        <v>110.25391304347826</v>
      </c>
      <c r="BD11" s="26">
        <f t="shared" si="24"/>
        <v>1474</v>
      </c>
      <c r="BE11" s="125">
        <v>3680</v>
      </c>
      <c r="BF11" s="125">
        <v>7550</v>
      </c>
      <c r="BG11" s="118">
        <f t="shared" si="25"/>
        <v>205.16304347826087</v>
      </c>
      <c r="BH11" s="26">
        <f t="shared" si="26"/>
        <v>3870</v>
      </c>
      <c r="BI11" s="125">
        <v>2973</v>
      </c>
      <c r="BJ11" s="125">
        <v>5905</v>
      </c>
      <c r="BK11" s="118">
        <f t="shared" si="27"/>
        <v>198.62092162798518</v>
      </c>
      <c r="BL11" s="26">
        <f t="shared" si="28"/>
        <v>2932</v>
      </c>
      <c r="BM11" s="125">
        <v>3765.744901486347</v>
      </c>
      <c r="BN11" s="125">
        <v>4580.87141339001</v>
      </c>
      <c r="BO11" s="22">
        <f t="shared" si="29"/>
        <v>815.1265119036634</v>
      </c>
      <c r="BP11" s="129">
        <v>1433</v>
      </c>
      <c r="BQ11" s="125">
        <v>599</v>
      </c>
      <c r="BR11" s="24">
        <f t="shared" si="30"/>
        <v>41.8</v>
      </c>
      <c r="BS11" s="22">
        <f aca="true" t="shared" si="32" ref="BS11:BS29">BQ11-BP11</f>
        <v>-834</v>
      </c>
      <c r="BT11" s="125">
        <v>6066</v>
      </c>
      <c r="BU11" s="125">
        <v>6362.44</v>
      </c>
      <c r="BV11" s="24">
        <f>BU11/BT11*100</f>
        <v>104.88691064952191</v>
      </c>
      <c r="BW11" s="26">
        <f>BU11-BT11</f>
        <v>296.4399999999996</v>
      </c>
    </row>
    <row r="12" spans="1:75" s="16" customFormat="1" ht="17.25" customHeight="1">
      <c r="A12" s="31" t="s">
        <v>110</v>
      </c>
      <c r="B12" s="125">
        <v>4340</v>
      </c>
      <c r="C12" s="125">
        <v>4810</v>
      </c>
      <c r="D12" s="27">
        <f t="shared" si="0"/>
        <v>110.82949308755761</v>
      </c>
      <c r="E12" s="26">
        <f t="shared" si="1"/>
        <v>470</v>
      </c>
      <c r="F12" s="125">
        <v>3132</v>
      </c>
      <c r="G12" s="125">
        <v>3355</v>
      </c>
      <c r="H12" s="27">
        <f t="shared" si="2"/>
        <v>107.12005108556832</v>
      </c>
      <c r="I12" s="26">
        <f t="shared" si="3"/>
        <v>223</v>
      </c>
      <c r="J12" s="125">
        <v>1033</v>
      </c>
      <c r="K12" s="125">
        <v>1614</v>
      </c>
      <c r="L12" s="27">
        <f t="shared" si="4"/>
        <v>156.24394966118103</v>
      </c>
      <c r="M12" s="26">
        <f t="shared" si="5"/>
        <v>581</v>
      </c>
      <c r="N12" s="125">
        <v>1725</v>
      </c>
      <c r="O12" s="125">
        <v>1225</v>
      </c>
      <c r="P12" s="27">
        <f t="shared" si="6"/>
        <v>71.01449275362319</v>
      </c>
      <c r="Q12" s="26">
        <f t="shared" si="7"/>
        <v>-500</v>
      </c>
      <c r="R12" s="125">
        <v>691</v>
      </c>
      <c r="S12" s="125">
        <v>674</v>
      </c>
      <c r="T12" s="118">
        <f t="shared" si="8"/>
        <v>97.5397973950796</v>
      </c>
      <c r="U12" s="124">
        <f t="shared" si="9"/>
        <v>-17</v>
      </c>
      <c r="V12" s="157">
        <f aca="true" t="shared" si="33" ref="V12:V30">ROUND(R12/N12*100,1)</f>
        <v>40.1</v>
      </c>
      <c r="W12" s="157">
        <f aca="true" t="shared" si="34" ref="W12:W30">ROUND(S12/O12*100,1)</f>
        <v>55</v>
      </c>
      <c r="X12" s="118">
        <f t="shared" si="10"/>
        <v>14.899999999999999</v>
      </c>
      <c r="Y12" s="126">
        <v>184</v>
      </c>
      <c r="Z12" s="126">
        <v>65</v>
      </c>
      <c r="AA12" s="118">
        <f t="shared" si="11"/>
        <v>35.32608695652174</v>
      </c>
      <c r="AB12" s="26">
        <f t="shared" si="12"/>
        <v>-119</v>
      </c>
      <c r="AC12" s="125">
        <v>7224</v>
      </c>
      <c r="AD12" s="125">
        <v>5873</v>
      </c>
      <c r="AE12" s="23">
        <f t="shared" si="13"/>
        <v>81.2984496124031</v>
      </c>
      <c r="AF12" s="22">
        <f t="shared" si="14"/>
        <v>-1351</v>
      </c>
      <c r="AG12" s="125">
        <v>3069</v>
      </c>
      <c r="AH12" s="125">
        <v>3314</v>
      </c>
      <c r="AI12" s="23">
        <f t="shared" si="15"/>
        <v>107.98305637015315</v>
      </c>
      <c r="AJ12" s="22">
        <f t="shared" si="16"/>
        <v>245</v>
      </c>
      <c r="AK12" s="139">
        <v>2701</v>
      </c>
      <c r="AL12" s="139">
        <v>816</v>
      </c>
      <c r="AM12" s="23">
        <f t="shared" si="17"/>
        <v>30.211032950758977</v>
      </c>
      <c r="AN12" s="22">
        <f t="shared" si="18"/>
        <v>-1885</v>
      </c>
      <c r="AO12" s="125">
        <v>577</v>
      </c>
      <c r="AP12" s="125">
        <v>423</v>
      </c>
      <c r="AQ12" s="27">
        <f aca="true" t="shared" si="35" ref="AQ12:AQ30">AP12/AO12*100</f>
        <v>73.3102253032929</v>
      </c>
      <c r="AR12" s="26">
        <f t="shared" si="19"/>
        <v>-154</v>
      </c>
      <c r="AS12" s="127">
        <v>533</v>
      </c>
      <c r="AT12" s="125">
        <v>393</v>
      </c>
      <c r="AU12" s="29">
        <f t="shared" si="31"/>
        <v>73.7</v>
      </c>
      <c r="AV12" s="28">
        <f t="shared" si="20"/>
        <v>-140</v>
      </c>
      <c r="AW12" s="125">
        <v>1996</v>
      </c>
      <c r="AX12" s="128">
        <v>1291</v>
      </c>
      <c r="AY12" s="24">
        <f t="shared" si="21"/>
        <v>64.7</v>
      </c>
      <c r="AZ12" s="22">
        <f t="shared" si="22"/>
        <v>-705</v>
      </c>
      <c r="BA12" s="125">
        <v>1989</v>
      </c>
      <c r="BB12" s="125">
        <v>3165</v>
      </c>
      <c r="BC12" s="118">
        <f t="shared" si="23"/>
        <v>159.12518853695323</v>
      </c>
      <c r="BD12" s="26">
        <f t="shared" si="24"/>
        <v>1176</v>
      </c>
      <c r="BE12" s="125">
        <v>1486</v>
      </c>
      <c r="BF12" s="125">
        <v>2414</v>
      </c>
      <c r="BG12" s="118">
        <f t="shared" si="25"/>
        <v>162.44952893674295</v>
      </c>
      <c r="BH12" s="26">
        <f t="shared" si="26"/>
        <v>928</v>
      </c>
      <c r="BI12" s="125">
        <v>1181</v>
      </c>
      <c r="BJ12" s="125">
        <v>1935</v>
      </c>
      <c r="BK12" s="118">
        <f t="shared" si="27"/>
        <v>163.844199830652</v>
      </c>
      <c r="BL12" s="26">
        <f t="shared" si="28"/>
        <v>754</v>
      </c>
      <c r="BM12" s="125">
        <v>2351.958610495196</v>
      </c>
      <c r="BN12" s="125">
        <v>2986.5234375</v>
      </c>
      <c r="BO12" s="22">
        <f t="shared" si="29"/>
        <v>634.5648270048041</v>
      </c>
      <c r="BP12" s="129">
        <v>265</v>
      </c>
      <c r="BQ12" s="125">
        <v>108</v>
      </c>
      <c r="BR12" s="24">
        <f t="shared" si="30"/>
        <v>40.8</v>
      </c>
      <c r="BS12" s="22">
        <f t="shared" si="32"/>
        <v>-157</v>
      </c>
      <c r="BT12" s="125">
        <v>4918.36</v>
      </c>
      <c r="BU12" s="125">
        <v>5712.27</v>
      </c>
      <c r="BV12" s="24">
        <f aca="true" t="shared" si="36" ref="BV12:BV30">BU12/BT12*100</f>
        <v>116.14176270138827</v>
      </c>
      <c r="BW12" s="26">
        <f aca="true" t="shared" si="37" ref="BW12:BW30">BU12-BT12</f>
        <v>793.9100000000008</v>
      </c>
    </row>
    <row r="13" spans="1:75" s="16" customFormat="1" ht="17.25" customHeight="1">
      <c r="A13" s="31" t="s">
        <v>111</v>
      </c>
      <c r="B13" s="125">
        <v>3928</v>
      </c>
      <c r="C13" s="125">
        <v>4841</v>
      </c>
      <c r="D13" s="27">
        <f t="shared" si="0"/>
        <v>123.24338085539715</v>
      </c>
      <c r="E13" s="26">
        <f t="shared" si="1"/>
        <v>913</v>
      </c>
      <c r="F13" s="125">
        <v>2407</v>
      </c>
      <c r="G13" s="125">
        <v>2761</v>
      </c>
      <c r="H13" s="27">
        <f t="shared" si="2"/>
        <v>114.70710427918571</v>
      </c>
      <c r="I13" s="26">
        <f t="shared" si="3"/>
        <v>354</v>
      </c>
      <c r="J13" s="125">
        <v>1004</v>
      </c>
      <c r="K13" s="125">
        <v>1618</v>
      </c>
      <c r="L13" s="27">
        <f t="shared" si="4"/>
        <v>161.15537848605578</v>
      </c>
      <c r="M13" s="26">
        <f t="shared" si="5"/>
        <v>614</v>
      </c>
      <c r="N13" s="125">
        <v>1553</v>
      </c>
      <c r="O13" s="125">
        <v>1361</v>
      </c>
      <c r="P13" s="27">
        <f t="shared" si="6"/>
        <v>87.63683193818416</v>
      </c>
      <c r="Q13" s="26">
        <f t="shared" si="7"/>
        <v>-192</v>
      </c>
      <c r="R13" s="125">
        <v>823</v>
      </c>
      <c r="S13" s="125">
        <v>716</v>
      </c>
      <c r="T13" s="118">
        <f t="shared" si="8"/>
        <v>86.99878493317132</v>
      </c>
      <c r="U13" s="124">
        <f t="shared" si="9"/>
        <v>-107</v>
      </c>
      <c r="V13" s="157">
        <f t="shared" si="33"/>
        <v>53</v>
      </c>
      <c r="W13" s="157">
        <f t="shared" si="34"/>
        <v>52.6</v>
      </c>
      <c r="X13" s="118">
        <f t="shared" si="10"/>
        <v>-0.3999999999999986</v>
      </c>
      <c r="Y13" s="126">
        <v>95</v>
      </c>
      <c r="Z13" s="126">
        <v>81</v>
      </c>
      <c r="AA13" s="118">
        <f t="shared" si="11"/>
        <v>85.26315789473684</v>
      </c>
      <c r="AB13" s="26">
        <f t="shared" si="12"/>
        <v>-14</v>
      </c>
      <c r="AC13" s="125">
        <v>6653</v>
      </c>
      <c r="AD13" s="125">
        <v>3399</v>
      </c>
      <c r="AE13" s="23">
        <f t="shared" si="13"/>
        <v>51.08973395460694</v>
      </c>
      <c r="AF13" s="22">
        <f t="shared" si="14"/>
        <v>-3254</v>
      </c>
      <c r="AG13" s="125">
        <v>2354</v>
      </c>
      <c r="AH13" s="125">
        <v>2255</v>
      </c>
      <c r="AI13" s="23">
        <f t="shared" si="15"/>
        <v>95.7943925233645</v>
      </c>
      <c r="AJ13" s="22">
        <f t="shared" si="16"/>
        <v>-99</v>
      </c>
      <c r="AK13" s="139">
        <v>2387</v>
      </c>
      <c r="AL13" s="139">
        <v>240</v>
      </c>
      <c r="AM13" s="23">
        <f t="shared" si="17"/>
        <v>10.054461667364894</v>
      </c>
      <c r="AN13" s="22">
        <f t="shared" si="18"/>
        <v>-2147</v>
      </c>
      <c r="AO13" s="125">
        <v>268</v>
      </c>
      <c r="AP13" s="125">
        <v>221</v>
      </c>
      <c r="AQ13" s="27">
        <f t="shared" si="35"/>
        <v>82.46268656716418</v>
      </c>
      <c r="AR13" s="26">
        <f t="shared" si="19"/>
        <v>-47</v>
      </c>
      <c r="AS13" s="127">
        <v>452</v>
      </c>
      <c r="AT13" s="125">
        <v>394</v>
      </c>
      <c r="AU13" s="29">
        <f t="shared" si="31"/>
        <v>87.2</v>
      </c>
      <c r="AV13" s="28">
        <f t="shared" si="20"/>
        <v>-58</v>
      </c>
      <c r="AW13" s="125">
        <v>1739</v>
      </c>
      <c r="AX13" s="130">
        <v>1489</v>
      </c>
      <c r="AY13" s="24">
        <f t="shared" si="21"/>
        <v>85.6</v>
      </c>
      <c r="AZ13" s="22">
        <f t="shared" si="22"/>
        <v>-250</v>
      </c>
      <c r="BA13" s="125">
        <v>1873</v>
      </c>
      <c r="BB13" s="125">
        <v>3011</v>
      </c>
      <c r="BC13" s="118">
        <f t="shared" si="23"/>
        <v>160.7581420181527</v>
      </c>
      <c r="BD13" s="26">
        <f t="shared" si="24"/>
        <v>1138</v>
      </c>
      <c r="BE13" s="125">
        <v>1154</v>
      </c>
      <c r="BF13" s="125">
        <v>1736</v>
      </c>
      <c r="BG13" s="118">
        <f t="shared" si="25"/>
        <v>150.43327556325823</v>
      </c>
      <c r="BH13" s="26">
        <f t="shared" si="26"/>
        <v>582</v>
      </c>
      <c r="BI13" s="125">
        <v>967</v>
      </c>
      <c r="BJ13" s="125">
        <v>1453</v>
      </c>
      <c r="BK13" s="118">
        <f t="shared" si="27"/>
        <v>150.258531540848</v>
      </c>
      <c r="BL13" s="26">
        <f t="shared" si="28"/>
        <v>486</v>
      </c>
      <c r="BM13" s="125">
        <v>2525.05</v>
      </c>
      <c r="BN13" s="125">
        <v>3236.2952836637046</v>
      </c>
      <c r="BO13" s="22">
        <f t="shared" si="29"/>
        <v>711.2452836637044</v>
      </c>
      <c r="BP13" s="129">
        <v>148</v>
      </c>
      <c r="BQ13" s="125">
        <v>62</v>
      </c>
      <c r="BR13" s="24">
        <f t="shared" si="30"/>
        <v>41.9</v>
      </c>
      <c r="BS13" s="22">
        <f t="shared" si="32"/>
        <v>-86</v>
      </c>
      <c r="BT13" s="125">
        <v>4751</v>
      </c>
      <c r="BU13" s="125">
        <v>6669.43</v>
      </c>
      <c r="BV13" s="24">
        <f t="shared" si="36"/>
        <v>140.379499052831</v>
      </c>
      <c r="BW13" s="26">
        <f t="shared" si="37"/>
        <v>1918.4300000000003</v>
      </c>
    </row>
    <row r="14" spans="1:75" s="16" customFormat="1" ht="17.25" customHeight="1">
      <c r="A14" s="31" t="s">
        <v>89</v>
      </c>
      <c r="B14" s="125">
        <v>3246</v>
      </c>
      <c r="C14" s="125">
        <v>3154</v>
      </c>
      <c r="D14" s="27">
        <f t="shared" si="0"/>
        <v>97.16574245224892</v>
      </c>
      <c r="E14" s="26">
        <f t="shared" si="1"/>
        <v>-92</v>
      </c>
      <c r="F14" s="125">
        <v>2672</v>
      </c>
      <c r="G14" s="125">
        <v>2631</v>
      </c>
      <c r="H14" s="27">
        <f t="shared" si="2"/>
        <v>98.46556886227546</v>
      </c>
      <c r="I14" s="26">
        <f t="shared" si="3"/>
        <v>-41</v>
      </c>
      <c r="J14" s="125">
        <v>862</v>
      </c>
      <c r="K14" s="125">
        <v>1078</v>
      </c>
      <c r="L14" s="27">
        <f t="shared" si="4"/>
        <v>125.05800464037122</v>
      </c>
      <c r="M14" s="26">
        <f t="shared" si="5"/>
        <v>216</v>
      </c>
      <c r="N14" s="125">
        <v>539</v>
      </c>
      <c r="O14" s="125">
        <v>539</v>
      </c>
      <c r="P14" s="27">
        <f t="shared" si="6"/>
        <v>100</v>
      </c>
      <c r="Q14" s="26">
        <f t="shared" si="7"/>
        <v>0</v>
      </c>
      <c r="R14" s="125">
        <v>173</v>
      </c>
      <c r="S14" s="125">
        <v>199</v>
      </c>
      <c r="T14" s="118">
        <f t="shared" si="8"/>
        <v>115.02890173410405</v>
      </c>
      <c r="U14" s="124">
        <f t="shared" si="9"/>
        <v>26</v>
      </c>
      <c r="V14" s="157">
        <f t="shared" si="33"/>
        <v>32.1</v>
      </c>
      <c r="W14" s="157">
        <f t="shared" si="34"/>
        <v>36.9</v>
      </c>
      <c r="X14" s="118">
        <f t="shared" si="10"/>
        <v>4.799999999999997</v>
      </c>
      <c r="Y14" s="126">
        <v>34</v>
      </c>
      <c r="Z14" s="126">
        <v>33</v>
      </c>
      <c r="AA14" s="118">
        <f t="shared" si="11"/>
        <v>97.05882352941177</v>
      </c>
      <c r="AB14" s="26">
        <f t="shared" si="12"/>
        <v>-1</v>
      </c>
      <c r="AC14" s="125">
        <v>3976</v>
      </c>
      <c r="AD14" s="125">
        <v>2857</v>
      </c>
      <c r="AE14" s="23">
        <f t="shared" si="13"/>
        <v>71.85613682092556</v>
      </c>
      <c r="AF14" s="22">
        <f t="shared" si="14"/>
        <v>-1119</v>
      </c>
      <c r="AG14" s="125">
        <v>2560</v>
      </c>
      <c r="AH14" s="125">
        <v>2369</v>
      </c>
      <c r="AI14" s="23">
        <f t="shared" si="15"/>
        <v>92.5390625</v>
      </c>
      <c r="AJ14" s="22">
        <f t="shared" si="16"/>
        <v>-191</v>
      </c>
      <c r="AK14" s="139">
        <v>916</v>
      </c>
      <c r="AL14" s="139">
        <v>286</v>
      </c>
      <c r="AM14" s="23">
        <f t="shared" si="17"/>
        <v>31.222707423580786</v>
      </c>
      <c r="AN14" s="22">
        <f t="shared" si="18"/>
        <v>-630</v>
      </c>
      <c r="AO14" s="125">
        <v>357</v>
      </c>
      <c r="AP14" s="125">
        <v>303</v>
      </c>
      <c r="AQ14" s="27">
        <f t="shared" si="35"/>
        <v>84.87394957983193</v>
      </c>
      <c r="AR14" s="26">
        <f t="shared" si="19"/>
        <v>-54</v>
      </c>
      <c r="AS14" s="127">
        <v>175</v>
      </c>
      <c r="AT14" s="125">
        <v>165</v>
      </c>
      <c r="AU14" s="29">
        <f t="shared" si="31"/>
        <v>94.3</v>
      </c>
      <c r="AV14" s="28">
        <f t="shared" si="20"/>
        <v>-10</v>
      </c>
      <c r="AW14" s="125">
        <v>663</v>
      </c>
      <c r="AX14" s="128">
        <v>539</v>
      </c>
      <c r="AY14" s="24">
        <f t="shared" si="21"/>
        <v>81.3</v>
      </c>
      <c r="AZ14" s="22">
        <f t="shared" si="22"/>
        <v>-124</v>
      </c>
      <c r="BA14" s="125">
        <v>2055</v>
      </c>
      <c r="BB14" s="125">
        <v>2167</v>
      </c>
      <c r="BC14" s="118">
        <f t="shared" si="23"/>
        <v>105.4501216545012</v>
      </c>
      <c r="BD14" s="26">
        <f t="shared" si="24"/>
        <v>112</v>
      </c>
      <c r="BE14" s="125">
        <v>1707</v>
      </c>
      <c r="BF14" s="125">
        <v>1873</v>
      </c>
      <c r="BG14" s="118">
        <f t="shared" si="25"/>
        <v>109.72466315172818</v>
      </c>
      <c r="BH14" s="26">
        <f t="shared" si="26"/>
        <v>166</v>
      </c>
      <c r="BI14" s="125">
        <v>1343</v>
      </c>
      <c r="BJ14" s="125">
        <v>1496</v>
      </c>
      <c r="BK14" s="118">
        <f t="shared" si="27"/>
        <v>111.39240506329114</v>
      </c>
      <c r="BL14" s="26">
        <f t="shared" si="28"/>
        <v>153</v>
      </c>
      <c r="BM14" s="125">
        <v>2061.3606340819024</v>
      </c>
      <c r="BN14" s="125">
        <v>2558.7724377533295</v>
      </c>
      <c r="BO14" s="22">
        <f t="shared" si="29"/>
        <v>497.41180367142715</v>
      </c>
      <c r="BP14" s="129">
        <v>119</v>
      </c>
      <c r="BQ14" s="125">
        <v>12</v>
      </c>
      <c r="BR14" s="24">
        <f t="shared" si="30"/>
        <v>10.1</v>
      </c>
      <c r="BS14" s="22">
        <f t="shared" si="32"/>
        <v>-107</v>
      </c>
      <c r="BT14" s="125">
        <v>4790.42</v>
      </c>
      <c r="BU14" s="125">
        <v>5557.67</v>
      </c>
      <c r="BV14" s="24">
        <f t="shared" si="36"/>
        <v>116.01634094714032</v>
      </c>
      <c r="BW14" s="26">
        <f t="shared" si="37"/>
        <v>767.25</v>
      </c>
    </row>
    <row r="15" spans="1:75" s="16" customFormat="1" ht="17.25" customHeight="1">
      <c r="A15" s="31" t="s">
        <v>97</v>
      </c>
      <c r="B15" s="125">
        <v>4326</v>
      </c>
      <c r="C15" s="125">
        <v>3890</v>
      </c>
      <c r="D15" s="27">
        <f t="shared" si="0"/>
        <v>89.92140545538604</v>
      </c>
      <c r="E15" s="26">
        <f t="shared" si="1"/>
        <v>-436</v>
      </c>
      <c r="F15" s="125">
        <v>719</v>
      </c>
      <c r="G15" s="125">
        <v>742</v>
      </c>
      <c r="H15" s="27">
        <f t="shared" si="2"/>
        <v>103.19888734353269</v>
      </c>
      <c r="I15" s="26">
        <f t="shared" si="3"/>
        <v>23</v>
      </c>
      <c r="J15" s="125">
        <v>290</v>
      </c>
      <c r="K15" s="125">
        <v>399</v>
      </c>
      <c r="L15" s="27">
        <f t="shared" si="4"/>
        <v>137.58620689655172</v>
      </c>
      <c r="M15" s="26">
        <f t="shared" si="5"/>
        <v>109</v>
      </c>
      <c r="N15" s="125">
        <v>402</v>
      </c>
      <c r="O15" s="125">
        <v>404</v>
      </c>
      <c r="P15" s="27">
        <f t="shared" si="6"/>
        <v>100.49751243781095</v>
      </c>
      <c r="Q15" s="26">
        <f t="shared" si="7"/>
        <v>2</v>
      </c>
      <c r="R15" s="125">
        <v>236</v>
      </c>
      <c r="S15" s="125">
        <v>201</v>
      </c>
      <c r="T15" s="118">
        <f t="shared" si="8"/>
        <v>85.16949152542372</v>
      </c>
      <c r="U15" s="124">
        <f t="shared" si="9"/>
        <v>-35</v>
      </c>
      <c r="V15" s="157">
        <f t="shared" si="33"/>
        <v>58.7</v>
      </c>
      <c r="W15" s="157">
        <f t="shared" si="34"/>
        <v>49.8</v>
      </c>
      <c r="X15" s="118">
        <f t="shared" si="10"/>
        <v>-8.900000000000006</v>
      </c>
      <c r="Y15" s="126">
        <v>31</v>
      </c>
      <c r="Z15" s="126">
        <v>24</v>
      </c>
      <c r="AA15" s="118">
        <f t="shared" si="11"/>
        <v>77.41935483870968</v>
      </c>
      <c r="AB15" s="26">
        <f t="shared" si="12"/>
        <v>-7</v>
      </c>
      <c r="AC15" s="125">
        <v>2782</v>
      </c>
      <c r="AD15" s="125">
        <v>2370</v>
      </c>
      <c r="AE15" s="23">
        <f t="shared" si="13"/>
        <v>85.19051042415529</v>
      </c>
      <c r="AF15" s="22">
        <f t="shared" si="14"/>
        <v>-412</v>
      </c>
      <c r="AG15" s="125">
        <v>667</v>
      </c>
      <c r="AH15" s="125">
        <v>724</v>
      </c>
      <c r="AI15" s="23">
        <f t="shared" si="15"/>
        <v>108.54572713643178</v>
      </c>
      <c r="AJ15" s="22">
        <f t="shared" si="16"/>
        <v>57</v>
      </c>
      <c r="AK15" s="139">
        <v>975</v>
      </c>
      <c r="AL15" s="139">
        <v>631</v>
      </c>
      <c r="AM15" s="23">
        <f t="shared" si="17"/>
        <v>64.71794871794872</v>
      </c>
      <c r="AN15" s="22">
        <f t="shared" si="18"/>
        <v>-344</v>
      </c>
      <c r="AO15" s="125">
        <v>35</v>
      </c>
      <c r="AP15" s="125">
        <v>29</v>
      </c>
      <c r="AQ15" s="27">
        <f t="shared" si="35"/>
        <v>82.85714285714286</v>
      </c>
      <c r="AR15" s="26">
        <f t="shared" si="19"/>
        <v>-6</v>
      </c>
      <c r="AS15" s="127">
        <v>80</v>
      </c>
      <c r="AT15" s="125">
        <v>83</v>
      </c>
      <c r="AU15" s="29">
        <f t="shared" si="31"/>
        <v>103.8</v>
      </c>
      <c r="AV15" s="28">
        <f t="shared" si="20"/>
        <v>3</v>
      </c>
      <c r="AW15" s="125">
        <v>523</v>
      </c>
      <c r="AX15" s="128">
        <v>507</v>
      </c>
      <c r="AY15" s="24">
        <f t="shared" si="21"/>
        <v>96.9</v>
      </c>
      <c r="AZ15" s="22">
        <f t="shared" si="22"/>
        <v>-16</v>
      </c>
      <c r="BA15" s="125">
        <v>3634</v>
      </c>
      <c r="BB15" s="125">
        <v>2925</v>
      </c>
      <c r="BC15" s="118">
        <f t="shared" si="23"/>
        <v>80.48981838194827</v>
      </c>
      <c r="BD15" s="26">
        <f t="shared" si="24"/>
        <v>-709</v>
      </c>
      <c r="BE15" s="125">
        <v>400</v>
      </c>
      <c r="BF15" s="125">
        <v>435</v>
      </c>
      <c r="BG15" s="118">
        <f t="shared" si="25"/>
        <v>108.74999999999999</v>
      </c>
      <c r="BH15" s="26">
        <f t="shared" si="26"/>
        <v>35</v>
      </c>
      <c r="BI15" s="125">
        <v>291</v>
      </c>
      <c r="BJ15" s="125">
        <v>358</v>
      </c>
      <c r="BK15" s="118">
        <f t="shared" si="27"/>
        <v>123.02405498281787</v>
      </c>
      <c r="BL15" s="26">
        <f t="shared" si="28"/>
        <v>67</v>
      </c>
      <c r="BM15" s="125">
        <v>3312.7906976744184</v>
      </c>
      <c r="BN15" s="125">
        <v>4355.096418732783</v>
      </c>
      <c r="BO15" s="22">
        <f t="shared" si="29"/>
        <v>1042.3057210583643</v>
      </c>
      <c r="BP15" s="129">
        <v>123</v>
      </c>
      <c r="BQ15" s="125">
        <v>113</v>
      </c>
      <c r="BR15" s="24">
        <f t="shared" si="30"/>
        <v>91.9</v>
      </c>
      <c r="BS15" s="22">
        <f t="shared" si="32"/>
        <v>-10</v>
      </c>
      <c r="BT15" s="125">
        <v>5385.03</v>
      </c>
      <c r="BU15" s="125">
        <v>5968.22</v>
      </c>
      <c r="BV15" s="24">
        <f t="shared" si="36"/>
        <v>110.82983753108155</v>
      </c>
      <c r="BW15" s="26">
        <f t="shared" si="37"/>
        <v>583.1900000000005</v>
      </c>
    </row>
    <row r="16" spans="1:75" s="33" customFormat="1" ht="17.25" customHeight="1">
      <c r="A16" s="32" t="s">
        <v>94</v>
      </c>
      <c r="B16" s="125">
        <v>2347</v>
      </c>
      <c r="C16" s="125">
        <v>2346</v>
      </c>
      <c r="D16" s="27">
        <f t="shared" si="0"/>
        <v>99.95739241585002</v>
      </c>
      <c r="E16" s="26">
        <f t="shared" si="1"/>
        <v>-1</v>
      </c>
      <c r="F16" s="125">
        <v>1267</v>
      </c>
      <c r="G16" s="125">
        <v>1381</v>
      </c>
      <c r="H16" s="27">
        <f t="shared" si="2"/>
        <v>108.9976322020521</v>
      </c>
      <c r="I16" s="26">
        <f t="shared" si="3"/>
        <v>114</v>
      </c>
      <c r="J16" s="125">
        <v>483</v>
      </c>
      <c r="K16" s="125">
        <v>734</v>
      </c>
      <c r="L16" s="27">
        <f t="shared" si="4"/>
        <v>151.96687370600415</v>
      </c>
      <c r="M16" s="26">
        <f t="shared" si="5"/>
        <v>251</v>
      </c>
      <c r="N16" s="125">
        <v>832</v>
      </c>
      <c r="O16" s="125">
        <v>677</v>
      </c>
      <c r="P16" s="27">
        <f t="shared" si="6"/>
        <v>81.3701923076923</v>
      </c>
      <c r="Q16" s="26">
        <f t="shared" si="7"/>
        <v>-155</v>
      </c>
      <c r="R16" s="125">
        <v>415</v>
      </c>
      <c r="S16" s="125">
        <v>329</v>
      </c>
      <c r="T16" s="118">
        <f t="shared" si="8"/>
        <v>79.27710843373494</v>
      </c>
      <c r="U16" s="124">
        <f t="shared" si="9"/>
        <v>-86</v>
      </c>
      <c r="V16" s="157">
        <f t="shared" si="33"/>
        <v>49.9</v>
      </c>
      <c r="W16" s="157">
        <f t="shared" si="34"/>
        <v>48.6</v>
      </c>
      <c r="X16" s="118">
        <f t="shared" si="10"/>
        <v>-1.2999999999999972</v>
      </c>
      <c r="Y16" s="126">
        <v>69</v>
      </c>
      <c r="Z16" s="126">
        <v>55</v>
      </c>
      <c r="AA16" s="118">
        <f t="shared" si="11"/>
        <v>79.71014492753623</v>
      </c>
      <c r="AB16" s="26">
        <f t="shared" si="12"/>
        <v>-14</v>
      </c>
      <c r="AC16" s="125">
        <v>3826</v>
      </c>
      <c r="AD16" s="125">
        <v>1636</v>
      </c>
      <c r="AE16" s="23">
        <f t="shared" si="13"/>
        <v>42.76006272869838</v>
      </c>
      <c r="AF16" s="22">
        <f t="shared" si="14"/>
        <v>-2190</v>
      </c>
      <c r="AG16" s="125">
        <v>1229</v>
      </c>
      <c r="AH16" s="125">
        <v>1182</v>
      </c>
      <c r="AI16" s="23">
        <f t="shared" si="15"/>
        <v>96.17575264442635</v>
      </c>
      <c r="AJ16" s="22">
        <f t="shared" si="16"/>
        <v>-47</v>
      </c>
      <c r="AK16" s="139">
        <v>1954</v>
      </c>
      <c r="AL16" s="139">
        <v>218</v>
      </c>
      <c r="AM16" s="23">
        <f t="shared" si="17"/>
        <v>11.156601842374616</v>
      </c>
      <c r="AN16" s="22">
        <f t="shared" si="18"/>
        <v>-1736</v>
      </c>
      <c r="AO16" s="125">
        <v>215</v>
      </c>
      <c r="AP16" s="125">
        <v>180</v>
      </c>
      <c r="AQ16" s="27">
        <f t="shared" si="35"/>
        <v>83.72093023255815</v>
      </c>
      <c r="AR16" s="26">
        <f t="shared" si="19"/>
        <v>-35</v>
      </c>
      <c r="AS16" s="127">
        <v>233</v>
      </c>
      <c r="AT16" s="125">
        <v>218</v>
      </c>
      <c r="AU16" s="29">
        <f t="shared" si="31"/>
        <v>93.6</v>
      </c>
      <c r="AV16" s="28">
        <f t="shared" si="20"/>
        <v>-15</v>
      </c>
      <c r="AW16" s="125">
        <v>847</v>
      </c>
      <c r="AX16" s="131">
        <v>670</v>
      </c>
      <c r="AY16" s="24">
        <f t="shared" si="21"/>
        <v>79.1</v>
      </c>
      <c r="AZ16" s="22">
        <f t="shared" si="22"/>
        <v>-177</v>
      </c>
      <c r="BA16" s="125">
        <v>1288</v>
      </c>
      <c r="BB16" s="125">
        <v>1553</v>
      </c>
      <c r="BC16" s="118">
        <f t="shared" si="23"/>
        <v>120.57453416149069</v>
      </c>
      <c r="BD16" s="26">
        <f t="shared" si="24"/>
        <v>265</v>
      </c>
      <c r="BE16" s="125">
        <v>664</v>
      </c>
      <c r="BF16" s="125">
        <v>894</v>
      </c>
      <c r="BG16" s="118">
        <f t="shared" si="25"/>
        <v>134.63855421686748</v>
      </c>
      <c r="BH16" s="26">
        <f t="shared" si="26"/>
        <v>230</v>
      </c>
      <c r="BI16" s="125">
        <v>502</v>
      </c>
      <c r="BJ16" s="125">
        <v>706</v>
      </c>
      <c r="BK16" s="118">
        <f t="shared" si="27"/>
        <v>140.6374501992032</v>
      </c>
      <c r="BL16" s="26">
        <f t="shared" si="28"/>
        <v>204</v>
      </c>
      <c r="BM16" s="125">
        <v>2478.853046594982</v>
      </c>
      <c r="BN16" s="125">
        <v>3208.579465541491</v>
      </c>
      <c r="BO16" s="22">
        <f t="shared" si="29"/>
        <v>729.726418946509</v>
      </c>
      <c r="BP16" s="129">
        <v>84</v>
      </c>
      <c r="BQ16" s="125">
        <v>84</v>
      </c>
      <c r="BR16" s="24">
        <f t="shared" si="30"/>
        <v>100</v>
      </c>
      <c r="BS16" s="22">
        <f t="shared" si="32"/>
        <v>0</v>
      </c>
      <c r="BT16" s="125">
        <v>5560.52</v>
      </c>
      <c r="BU16" s="125">
        <v>5731.93</v>
      </c>
      <c r="BV16" s="24">
        <f t="shared" si="36"/>
        <v>103.08262536597297</v>
      </c>
      <c r="BW16" s="26">
        <f t="shared" si="37"/>
        <v>171.40999999999985</v>
      </c>
    </row>
    <row r="17" spans="1:75" s="16" customFormat="1" ht="17.25" customHeight="1">
      <c r="A17" s="31" t="s">
        <v>102</v>
      </c>
      <c r="B17" s="125">
        <v>793</v>
      </c>
      <c r="C17" s="125">
        <v>879</v>
      </c>
      <c r="D17" s="27">
        <f t="shared" si="0"/>
        <v>110.84489281210593</v>
      </c>
      <c r="E17" s="26">
        <f t="shared" si="1"/>
        <v>86</v>
      </c>
      <c r="F17" s="125">
        <v>643</v>
      </c>
      <c r="G17" s="125">
        <v>637</v>
      </c>
      <c r="H17" s="27">
        <f t="shared" si="2"/>
        <v>99.06687402799378</v>
      </c>
      <c r="I17" s="26">
        <f t="shared" si="3"/>
        <v>-6</v>
      </c>
      <c r="J17" s="125">
        <v>142</v>
      </c>
      <c r="K17" s="125">
        <v>249</v>
      </c>
      <c r="L17" s="27">
        <f t="shared" si="4"/>
        <v>175.35211267605635</v>
      </c>
      <c r="M17" s="26">
        <f t="shared" si="5"/>
        <v>107</v>
      </c>
      <c r="N17" s="125">
        <v>379</v>
      </c>
      <c r="O17" s="125">
        <v>329</v>
      </c>
      <c r="P17" s="27">
        <f t="shared" si="6"/>
        <v>86.80738786279683</v>
      </c>
      <c r="Q17" s="26">
        <f t="shared" si="7"/>
        <v>-50</v>
      </c>
      <c r="R17" s="125">
        <v>118</v>
      </c>
      <c r="S17" s="125">
        <v>81</v>
      </c>
      <c r="T17" s="118">
        <f t="shared" si="8"/>
        <v>68.64406779661016</v>
      </c>
      <c r="U17" s="124">
        <f t="shared" si="9"/>
        <v>-37</v>
      </c>
      <c r="V17" s="157">
        <f t="shared" si="33"/>
        <v>31.1</v>
      </c>
      <c r="W17" s="157">
        <f t="shared" si="34"/>
        <v>24.6</v>
      </c>
      <c r="X17" s="118">
        <f t="shared" si="10"/>
        <v>-6.5</v>
      </c>
      <c r="Y17" s="126">
        <v>76</v>
      </c>
      <c r="Z17" s="126">
        <v>56</v>
      </c>
      <c r="AA17" s="118">
        <f t="shared" si="11"/>
        <v>73.68421052631578</v>
      </c>
      <c r="AB17" s="26">
        <f t="shared" si="12"/>
        <v>-20</v>
      </c>
      <c r="AC17" s="125">
        <v>1548</v>
      </c>
      <c r="AD17" s="125">
        <v>1034</v>
      </c>
      <c r="AE17" s="23">
        <f t="shared" si="13"/>
        <v>66.79586563307494</v>
      </c>
      <c r="AF17" s="22">
        <f t="shared" si="14"/>
        <v>-514</v>
      </c>
      <c r="AG17" s="125">
        <v>629</v>
      </c>
      <c r="AH17" s="125">
        <v>615</v>
      </c>
      <c r="AI17" s="23">
        <f t="shared" si="15"/>
        <v>97.77424483306835</v>
      </c>
      <c r="AJ17" s="22">
        <f t="shared" si="16"/>
        <v>-14</v>
      </c>
      <c r="AK17" s="139">
        <v>526</v>
      </c>
      <c r="AL17" s="139">
        <v>74</v>
      </c>
      <c r="AM17" s="23">
        <f t="shared" si="17"/>
        <v>14.068441064638785</v>
      </c>
      <c r="AN17" s="22">
        <f t="shared" si="18"/>
        <v>-452</v>
      </c>
      <c r="AO17" s="125">
        <v>118</v>
      </c>
      <c r="AP17" s="125">
        <v>72</v>
      </c>
      <c r="AQ17" s="27">
        <f t="shared" si="35"/>
        <v>61.016949152542374</v>
      </c>
      <c r="AR17" s="26">
        <f t="shared" si="19"/>
        <v>-46</v>
      </c>
      <c r="AS17" s="127">
        <v>133</v>
      </c>
      <c r="AT17" s="125">
        <v>113</v>
      </c>
      <c r="AU17" s="29">
        <f t="shared" si="31"/>
        <v>85</v>
      </c>
      <c r="AV17" s="28">
        <f t="shared" si="20"/>
        <v>-20</v>
      </c>
      <c r="AW17" s="125">
        <v>376</v>
      </c>
      <c r="AX17" s="128">
        <v>313</v>
      </c>
      <c r="AY17" s="24">
        <f t="shared" si="21"/>
        <v>83.2</v>
      </c>
      <c r="AZ17" s="22">
        <f t="shared" si="22"/>
        <v>-63</v>
      </c>
      <c r="BA17" s="125">
        <v>350</v>
      </c>
      <c r="BB17" s="125">
        <v>483</v>
      </c>
      <c r="BC17" s="118">
        <f t="shared" si="23"/>
        <v>138</v>
      </c>
      <c r="BD17" s="26">
        <f t="shared" si="24"/>
        <v>133</v>
      </c>
      <c r="BE17" s="125">
        <v>319</v>
      </c>
      <c r="BF17" s="125">
        <v>309</v>
      </c>
      <c r="BG17" s="118">
        <f t="shared" si="25"/>
        <v>96.86520376175548</v>
      </c>
      <c r="BH17" s="26">
        <f t="shared" si="26"/>
        <v>-10</v>
      </c>
      <c r="BI17" s="125">
        <v>243</v>
      </c>
      <c r="BJ17" s="125">
        <v>257</v>
      </c>
      <c r="BK17" s="118">
        <f t="shared" si="27"/>
        <v>105.76131687242798</v>
      </c>
      <c r="BL17" s="26">
        <f t="shared" si="28"/>
        <v>14</v>
      </c>
      <c r="BM17" s="125">
        <v>1992.7536231884058</v>
      </c>
      <c r="BN17" s="125">
        <v>2491.4556962025313</v>
      </c>
      <c r="BO17" s="22">
        <f t="shared" si="29"/>
        <v>498.7020730141255</v>
      </c>
      <c r="BP17" s="129">
        <v>21</v>
      </c>
      <c r="BQ17" s="125">
        <v>13</v>
      </c>
      <c r="BR17" s="24">
        <f t="shared" si="30"/>
        <v>61.9</v>
      </c>
      <c r="BS17" s="22">
        <f t="shared" si="32"/>
        <v>-8</v>
      </c>
      <c r="BT17" s="125">
        <v>4225.71</v>
      </c>
      <c r="BU17" s="125">
        <v>5000</v>
      </c>
      <c r="BV17" s="24">
        <f t="shared" si="36"/>
        <v>118.32331134886209</v>
      </c>
      <c r="BW17" s="26">
        <f t="shared" si="37"/>
        <v>774.29</v>
      </c>
    </row>
    <row r="18" spans="1:75" s="16" customFormat="1" ht="17.25" customHeight="1">
      <c r="A18" s="31" t="s">
        <v>95</v>
      </c>
      <c r="B18" s="125">
        <v>1095</v>
      </c>
      <c r="C18" s="125">
        <v>1236</v>
      </c>
      <c r="D18" s="27">
        <f t="shared" si="0"/>
        <v>112.87671232876713</v>
      </c>
      <c r="E18" s="26">
        <f t="shared" si="1"/>
        <v>141</v>
      </c>
      <c r="F18" s="125">
        <v>808</v>
      </c>
      <c r="G18" s="125">
        <v>986</v>
      </c>
      <c r="H18" s="27">
        <f t="shared" si="2"/>
        <v>122.02970297029702</v>
      </c>
      <c r="I18" s="26">
        <f t="shared" si="3"/>
        <v>178</v>
      </c>
      <c r="J18" s="125">
        <v>297</v>
      </c>
      <c r="K18" s="125">
        <v>474</v>
      </c>
      <c r="L18" s="27">
        <f t="shared" si="4"/>
        <v>159.5959595959596</v>
      </c>
      <c r="M18" s="26">
        <f t="shared" si="5"/>
        <v>177</v>
      </c>
      <c r="N18" s="125">
        <v>414</v>
      </c>
      <c r="O18" s="125">
        <v>389</v>
      </c>
      <c r="P18" s="27">
        <f t="shared" si="6"/>
        <v>93.96135265700482</v>
      </c>
      <c r="Q18" s="26">
        <f t="shared" si="7"/>
        <v>-25</v>
      </c>
      <c r="R18" s="125">
        <v>95</v>
      </c>
      <c r="S18" s="125">
        <v>79</v>
      </c>
      <c r="T18" s="118">
        <f t="shared" si="8"/>
        <v>83.15789473684211</v>
      </c>
      <c r="U18" s="124">
        <f t="shared" si="9"/>
        <v>-16</v>
      </c>
      <c r="V18" s="157">
        <f t="shared" si="33"/>
        <v>22.9</v>
      </c>
      <c r="W18" s="157">
        <f t="shared" si="34"/>
        <v>20.3</v>
      </c>
      <c r="X18" s="118">
        <f t="shared" si="10"/>
        <v>-2.599999999999998</v>
      </c>
      <c r="Y18" s="126">
        <v>32</v>
      </c>
      <c r="Z18" s="126">
        <v>28</v>
      </c>
      <c r="AA18" s="118">
        <f t="shared" si="11"/>
        <v>87.5</v>
      </c>
      <c r="AB18" s="26">
        <f t="shared" si="12"/>
        <v>-4</v>
      </c>
      <c r="AC18" s="125">
        <v>2170</v>
      </c>
      <c r="AD18" s="125">
        <v>1186</v>
      </c>
      <c r="AE18" s="23">
        <f t="shared" si="13"/>
        <v>54.654377880184335</v>
      </c>
      <c r="AF18" s="22">
        <f t="shared" si="14"/>
        <v>-984</v>
      </c>
      <c r="AG18" s="125">
        <v>781</v>
      </c>
      <c r="AH18" s="125">
        <v>890</v>
      </c>
      <c r="AI18" s="23">
        <f t="shared" si="15"/>
        <v>113.95646606914211</v>
      </c>
      <c r="AJ18" s="22">
        <f t="shared" si="16"/>
        <v>109</v>
      </c>
      <c r="AK18" s="139">
        <v>828</v>
      </c>
      <c r="AL18" s="139">
        <v>123</v>
      </c>
      <c r="AM18" s="23">
        <f t="shared" si="17"/>
        <v>14.855072463768115</v>
      </c>
      <c r="AN18" s="22">
        <f t="shared" si="18"/>
        <v>-705</v>
      </c>
      <c r="AO18" s="125">
        <v>113</v>
      </c>
      <c r="AP18" s="125">
        <v>80</v>
      </c>
      <c r="AQ18" s="27">
        <f t="shared" si="35"/>
        <v>70.79646017699115</v>
      </c>
      <c r="AR18" s="26">
        <f t="shared" si="19"/>
        <v>-33</v>
      </c>
      <c r="AS18" s="127">
        <v>137</v>
      </c>
      <c r="AT18" s="125">
        <v>144</v>
      </c>
      <c r="AU18" s="29">
        <f t="shared" si="31"/>
        <v>105.1</v>
      </c>
      <c r="AV18" s="28">
        <f t="shared" si="20"/>
        <v>7</v>
      </c>
      <c r="AW18" s="125">
        <v>506</v>
      </c>
      <c r="AX18" s="128">
        <v>395</v>
      </c>
      <c r="AY18" s="24">
        <f t="shared" si="21"/>
        <v>78.1</v>
      </c>
      <c r="AZ18" s="22">
        <f t="shared" si="22"/>
        <v>-111</v>
      </c>
      <c r="BA18" s="125">
        <v>565</v>
      </c>
      <c r="BB18" s="125">
        <v>732</v>
      </c>
      <c r="BC18" s="118">
        <f t="shared" si="23"/>
        <v>129.5575221238938</v>
      </c>
      <c r="BD18" s="26">
        <f t="shared" si="24"/>
        <v>167</v>
      </c>
      <c r="BE18" s="125">
        <v>375</v>
      </c>
      <c r="BF18" s="125">
        <v>568</v>
      </c>
      <c r="BG18" s="118">
        <f t="shared" si="25"/>
        <v>151.46666666666667</v>
      </c>
      <c r="BH18" s="26">
        <f t="shared" si="26"/>
        <v>193</v>
      </c>
      <c r="BI18" s="125">
        <v>284</v>
      </c>
      <c r="BJ18" s="125">
        <v>456</v>
      </c>
      <c r="BK18" s="118">
        <f t="shared" si="27"/>
        <v>160.56338028169014</v>
      </c>
      <c r="BL18" s="26">
        <f t="shared" si="28"/>
        <v>172</v>
      </c>
      <c r="BM18" s="125">
        <v>3016.2094763092273</v>
      </c>
      <c r="BN18" s="125">
        <v>3725.486381322957</v>
      </c>
      <c r="BO18" s="22">
        <f t="shared" si="29"/>
        <v>709.2769050137299</v>
      </c>
      <c r="BP18" s="129">
        <v>96</v>
      </c>
      <c r="BQ18" s="125">
        <v>28</v>
      </c>
      <c r="BR18" s="24">
        <f t="shared" si="30"/>
        <v>29.2</v>
      </c>
      <c r="BS18" s="22">
        <f t="shared" si="32"/>
        <v>-68</v>
      </c>
      <c r="BT18" s="125">
        <v>5097.93</v>
      </c>
      <c r="BU18" s="125">
        <v>5496.57</v>
      </c>
      <c r="BV18" s="24">
        <f t="shared" si="36"/>
        <v>107.81964444392133</v>
      </c>
      <c r="BW18" s="26">
        <f t="shared" si="37"/>
        <v>398.6399999999994</v>
      </c>
    </row>
    <row r="19" spans="1:75" s="16" customFormat="1" ht="17.25" customHeight="1">
      <c r="A19" s="31" t="s">
        <v>103</v>
      </c>
      <c r="B19" s="125">
        <v>1449</v>
      </c>
      <c r="C19" s="125">
        <v>1469</v>
      </c>
      <c r="D19" s="27">
        <f t="shared" si="0"/>
        <v>101.38026224982745</v>
      </c>
      <c r="E19" s="26">
        <f t="shared" si="1"/>
        <v>20</v>
      </c>
      <c r="F19" s="125">
        <v>1183</v>
      </c>
      <c r="G19" s="125">
        <v>1271</v>
      </c>
      <c r="H19" s="27">
        <f t="shared" si="2"/>
        <v>107.43871513102283</v>
      </c>
      <c r="I19" s="26">
        <f t="shared" si="3"/>
        <v>88</v>
      </c>
      <c r="J19" s="125">
        <v>348</v>
      </c>
      <c r="K19" s="125">
        <v>475</v>
      </c>
      <c r="L19" s="27">
        <f t="shared" si="4"/>
        <v>136.49425287356323</v>
      </c>
      <c r="M19" s="26">
        <f t="shared" si="5"/>
        <v>127</v>
      </c>
      <c r="N19" s="125">
        <v>520</v>
      </c>
      <c r="O19" s="125">
        <v>457</v>
      </c>
      <c r="P19" s="27">
        <f t="shared" si="6"/>
        <v>87.88461538461539</v>
      </c>
      <c r="Q19" s="26">
        <f t="shared" si="7"/>
        <v>-63</v>
      </c>
      <c r="R19" s="125">
        <v>222</v>
      </c>
      <c r="S19" s="125">
        <v>149</v>
      </c>
      <c r="T19" s="118">
        <f t="shared" si="8"/>
        <v>67.11711711711712</v>
      </c>
      <c r="U19" s="124">
        <f t="shared" si="9"/>
        <v>-73</v>
      </c>
      <c r="V19" s="157">
        <f t="shared" si="33"/>
        <v>42.7</v>
      </c>
      <c r="W19" s="157">
        <f t="shared" si="34"/>
        <v>32.6</v>
      </c>
      <c r="X19" s="118">
        <f t="shared" si="10"/>
        <v>-10.100000000000001</v>
      </c>
      <c r="Y19" s="126">
        <v>76</v>
      </c>
      <c r="Z19" s="126">
        <v>29</v>
      </c>
      <c r="AA19" s="118">
        <f t="shared" si="11"/>
        <v>38.15789473684211</v>
      </c>
      <c r="AB19" s="26">
        <f t="shared" si="12"/>
        <v>-47</v>
      </c>
      <c r="AC19" s="125">
        <v>2947</v>
      </c>
      <c r="AD19" s="125">
        <v>1549</v>
      </c>
      <c r="AE19" s="23">
        <f t="shared" si="13"/>
        <v>52.561927383780116</v>
      </c>
      <c r="AF19" s="22">
        <f t="shared" si="14"/>
        <v>-1398</v>
      </c>
      <c r="AG19" s="125">
        <v>1162</v>
      </c>
      <c r="AH19" s="125">
        <v>1192</v>
      </c>
      <c r="AI19" s="23">
        <f t="shared" si="15"/>
        <v>102.58175559380378</v>
      </c>
      <c r="AJ19" s="22">
        <f t="shared" si="16"/>
        <v>30</v>
      </c>
      <c r="AK19" s="139">
        <v>1049</v>
      </c>
      <c r="AL19" s="139">
        <v>101</v>
      </c>
      <c r="AM19" s="23">
        <f t="shared" si="17"/>
        <v>9.628217349857007</v>
      </c>
      <c r="AN19" s="22">
        <f t="shared" si="18"/>
        <v>-948</v>
      </c>
      <c r="AO19" s="125">
        <v>268</v>
      </c>
      <c r="AP19" s="125">
        <v>185</v>
      </c>
      <c r="AQ19" s="27">
        <f t="shared" si="35"/>
        <v>69.02985074626866</v>
      </c>
      <c r="AR19" s="26">
        <f t="shared" si="19"/>
        <v>-83</v>
      </c>
      <c r="AS19" s="127">
        <v>116</v>
      </c>
      <c r="AT19" s="125">
        <v>115</v>
      </c>
      <c r="AU19" s="29">
        <f t="shared" si="31"/>
        <v>99.1</v>
      </c>
      <c r="AV19" s="28">
        <f t="shared" si="20"/>
        <v>-1</v>
      </c>
      <c r="AW19" s="125">
        <v>558</v>
      </c>
      <c r="AX19" s="128">
        <v>475</v>
      </c>
      <c r="AY19" s="24">
        <f t="shared" si="21"/>
        <v>85.1</v>
      </c>
      <c r="AZ19" s="22">
        <f t="shared" si="22"/>
        <v>-83</v>
      </c>
      <c r="BA19" s="125">
        <v>662</v>
      </c>
      <c r="BB19" s="125">
        <v>797</v>
      </c>
      <c r="BC19" s="118">
        <f t="shared" si="23"/>
        <v>120.39274924471299</v>
      </c>
      <c r="BD19" s="26">
        <f t="shared" si="24"/>
        <v>135</v>
      </c>
      <c r="BE19" s="125">
        <v>624</v>
      </c>
      <c r="BF19" s="125">
        <v>750</v>
      </c>
      <c r="BG19" s="118">
        <f t="shared" si="25"/>
        <v>120.1923076923077</v>
      </c>
      <c r="BH19" s="26">
        <f t="shared" si="26"/>
        <v>126</v>
      </c>
      <c r="BI19" s="125">
        <v>368</v>
      </c>
      <c r="BJ19" s="125">
        <v>489</v>
      </c>
      <c r="BK19" s="118">
        <f t="shared" si="27"/>
        <v>132.8804347826087</v>
      </c>
      <c r="BL19" s="26">
        <f t="shared" si="28"/>
        <v>121</v>
      </c>
      <c r="BM19" s="125">
        <v>2703.364485981308</v>
      </c>
      <c r="BN19" s="125">
        <v>3439.3568147013784</v>
      </c>
      <c r="BO19" s="22">
        <f t="shared" si="29"/>
        <v>735.9923287200704</v>
      </c>
      <c r="BP19" s="129">
        <v>39</v>
      </c>
      <c r="BQ19" s="125">
        <v>15</v>
      </c>
      <c r="BR19" s="24">
        <f t="shared" si="30"/>
        <v>38.5</v>
      </c>
      <c r="BS19" s="22">
        <f t="shared" si="32"/>
        <v>-24</v>
      </c>
      <c r="BT19" s="125">
        <v>4206.13</v>
      </c>
      <c r="BU19" s="125">
        <v>5018</v>
      </c>
      <c r="BV19" s="24">
        <f t="shared" si="36"/>
        <v>119.3020662699441</v>
      </c>
      <c r="BW19" s="26">
        <f t="shared" si="37"/>
        <v>811.8699999999999</v>
      </c>
    </row>
    <row r="20" spans="1:75" s="16" customFormat="1" ht="17.25" customHeight="1">
      <c r="A20" s="31" t="s">
        <v>104</v>
      </c>
      <c r="B20" s="125">
        <v>807</v>
      </c>
      <c r="C20" s="125">
        <v>968</v>
      </c>
      <c r="D20" s="27">
        <f t="shared" si="0"/>
        <v>119.95043370508054</v>
      </c>
      <c r="E20" s="26">
        <f t="shared" si="1"/>
        <v>161</v>
      </c>
      <c r="F20" s="125">
        <v>532</v>
      </c>
      <c r="G20" s="125">
        <v>617</v>
      </c>
      <c r="H20" s="27">
        <f t="shared" si="2"/>
        <v>115.97744360902256</v>
      </c>
      <c r="I20" s="26">
        <f t="shared" si="3"/>
        <v>85</v>
      </c>
      <c r="J20" s="125">
        <v>185</v>
      </c>
      <c r="K20" s="125">
        <v>290</v>
      </c>
      <c r="L20" s="27">
        <f t="shared" si="4"/>
        <v>156.75675675675674</v>
      </c>
      <c r="M20" s="26">
        <f t="shared" si="5"/>
        <v>105</v>
      </c>
      <c r="N20" s="125">
        <v>306</v>
      </c>
      <c r="O20" s="125">
        <v>296</v>
      </c>
      <c r="P20" s="27">
        <f t="shared" si="6"/>
        <v>96.73202614379085</v>
      </c>
      <c r="Q20" s="26">
        <f t="shared" si="7"/>
        <v>-10</v>
      </c>
      <c r="R20" s="125">
        <v>160</v>
      </c>
      <c r="S20" s="125">
        <v>159</v>
      </c>
      <c r="T20" s="118">
        <f t="shared" si="8"/>
        <v>99.375</v>
      </c>
      <c r="U20" s="124">
        <f t="shared" si="9"/>
        <v>-1</v>
      </c>
      <c r="V20" s="157">
        <f t="shared" si="33"/>
        <v>52.3</v>
      </c>
      <c r="W20" s="157">
        <f t="shared" si="34"/>
        <v>53.7</v>
      </c>
      <c r="X20" s="118">
        <f t="shared" si="10"/>
        <v>1.4000000000000057</v>
      </c>
      <c r="Y20" s="126">
        <v>72</v>
      </c>
      <c r="Z20" s="126">
        <v>58</v>
      </c>
      <c r="AA20" s="118">
        <f t="shared" si="11"/>
        <v>80.55555555555556</v>
      </c>
      <c r="AB20" s="26">
        <f t="shared" si="12"/>
        <v>-14</v>
      </c>
      <c r="AC20" s="125">
        <v>2094</v>
      </c>
      <c r="AD20" s="125">
        <v>822</v>
      </c>
      <c r="AE20" s="23">
        <f t="shared" si="13"/>
        <v>39.25501432664756</v>
      </c>
      <c r="AF20" s="22">
        <f t="shared" si="14"/>
        <v>-1272</v>
      </c>
      <c r="AG20" s="125">
        <v>512</v>
      </c>
      <c r="AH20" s="125">
        <v>460</v>
      </c>
      <c r="AI20" s="23">
        <f t="shared" si="15"/>
        <v>89.84375</v>
      </c>
      <c r="AJ20" s="22">
        <f t="shared" si="16"/>
        <v>-52</v>
      </c>
      <c r="AK20" s="139">
        <v>777</v>
      </c>
      <c r="AL20" s="139">
        <v>45</v>
      </c>
      <c r="AM20" s="23">
        <f t="shared" si="17"/>
        <v>5.7915057915057915</v>
      </c>
      <c r="AN20" s="22">
        <f t="shared" si="18"/>
        <v>-732</v>
      </c>
      <c r="AO20" s="125">
        <v>76</v>
      </c>
      <c r="AP20" s="125">
        <v>95</v>
      </c>
      <c r="AQ20" s="27">
        <f t="shared" si="35"/>
        <v>125</v>
      </c>
      <c r="AR20" s="26">
        <f t="shared" si="19"/>
        <v>19</v>
      </c>
      <c r="AS20" s="127">
        <v>140</v>
      </c>
      <c r="AT20" s="125">
        <v>107</v>
      </c>
      <c r="AU20" s="29">
        <f t="shared" si="31"/>
        <v>76.4</v>
      </c>
      <c r="AV20" s="28">
        <f t="shared" si="20"/>
        <v>-33</v>
      </c>
      <c r="AW20" s="125">
        <v>358</v>
      </c>
      <c r="AX20" s="128">
        <v>317</v>
      </c>
      <c r="AY20" s="24">
        <f t="shared" si="21"/>
        <v>88.5</v>
      </c>
      <c r="AZ20" s="22">
        <f t="shared" si="22"/>
        <v>-41</v>
      </c>
      <c r="BA20" s="125">
        <v>381</v>
      </c>
      <c r="BB20" s="125">
        <v>645</v>
      </c>
      <c r="BC20" s="118">
        <f t="shared" si="23"/>
        <v>169.29133858267718</v>
      </c>
      <c r="BD20" s="26">
        <f t="shared" si="24"/>
        <v>264</v>
      </c>
      <c r="BE20" s="125">
        <v>282</v>
      </c>
      <c r="BF20" s="125">
        <v>417</v>
      </c>
      <c r="BG20" s="118">
        <f t="shared" si="25"/>
        <v>147.87234042553192</v>
      </c>
      <c r="BH20" s="26">
        <f t="shared" si="26"/>
        <v>135</v>
      </c>
      <c r="BI20" s="125">
        <v>204</v>
      </c>
      <c r="BJ20" s="125">
        <v>299</v>
      </c>
      <c r="BK20" s="118">
        <f t="shared" si="27"/>
        <v>146.5686274509804</v>
      </c>
      <c r="BL20" s="26">
        <f t="shared" si="28"/>
        <v>95</v>
      </c>
      <c r="BM20" s="125">
        <v>3422.362869198312</v>
      </c>
      <c r="BN20" s="125">
        <v>4168.69300911854</v>
      </c>
      <c r="BO20" s="22">
        <f t="shared" si="29"/>
        <v>746.3301399202282</v>
      </c>
      <c r="BP20" s="129">
        <v>53</v>
      </c>
      <c r="BQ20" s="125">
        <v>68</v>
      </c>
      <c r="BR20" s="24">
        <f t="shared" si="30"/>
        <v>128.3</v>
      </c>
      <c r="BS20" s="22">
        <f t="shared" si="32"/>
        <v>15</v>
      </c>
      <c r="BT20" s="125">
        <v>5187.26</v>
      </c>
      <c r="BU20" s="125">
        <v>5718</v>
      </c>
      <c r="BV20" s="24">
        <f t="shared" si="36"/>
        <v>110.23160589598362</v>
      </c>
      <c r="BW20" s="26">
        <f t="shared" si="37"/>
        <v>530.7399999999998</v>
      </c>
    </row>
    <row r="21" spans="1:75" s="16" customFormat="1" ht="17.25" customHeight="1">
      <c r="A21" s="31" t="s">
        <v>88</v>
      </c>
      <c r="B21" s="125">
        <v>1943</v>
      </c>
      <c r="C21" s="125">
        <v>1743</v>
      </c>
      <c r="D21" s="27">
        <f aca="true" t="shared" si="38" ref="D21:D30">C21/B21*100</f>
        <v>89.70663921770458</v>
      </c>
      <c r="E21" s="26">
        <f aca="true" t="shared" si="39" ref="E21:E30">C21-B21</f>
        <v>-200</v>
      </c>
      <c r="F21" s="125">
        <v>1469</v>
      </c>
      <c r="G21" s="125">
        <v>1288</v>
      </c>
      <c r="H21" s="27">
        <f>G21/F21*100</f>
        <v>87.6786929884275</v>
      </c>
      <c r="I21" s="26">
        <f>G21-F21</f>
        <v>-181</v>
      </c>
      <c r="J21" s="125">
        <v>456</v>
      </c>
      <c r="K21" s="125">
        <v>519</v>
      </c>
      <c r="L21" s="27">
        <f>K21/J21*100</f>
        <v>113.8157894736842</v>
      </c>
      <c r="M21" s="26">
        <f>K21-J21</f>
        <v>63</v>
      </c>
      <c r="N21" s="125">
        <v>560</v>
      </c>
      <c r="O21" s="125">
        <v>458</v>
      </c>
      <c r="P21" s="27">
        <f>O21/N21*100</f>
        <v>81.78571428571428</v>
      </c>
      <c r="Q21" s="26">
        <f>O21-N21</f>
        <v>-102</v>
      </c>
      <c r="R21" s="125">
        <v>239</v>
      </c>
      <c r="S21" s="125">
        <v>195</v>
      </c>
      <c r="T21" s="118">
        <f t="shared" si="8"/>
        <v>81.58995815899581</v>
      </c>
      <c r="U21" s="124">
        <f>S21-R21</f>
        <v>-44</v>
      </c>
      <c r="V21" s="157">
        <f t="shared" si="33"/>
        <v>42.7</v>
      </c>
      <c r="W21" s="157">
        <f t="shared" si="34"/>
        <v>42.6</v>
      </c>
      <c r="X21" s="118">
        <f aca="true" t="shared" si="40" ref="X21:X30">W21-V21</f>
        <v>-0.10000000000000142</v>
      </c>
      <c r="Y21" s="125">
        <v>42</v>
      </c>
      <c r="Z21" s="125">
        <v>20</v>
      </c>
      <c r="AA21" s="118">
        <f>Z21/Y21*100</f>
        <v>47.61904761904761</v>
      </c>
      <c r="AB21" s="26">
        <f>Z21-Y21</f>
        <v>-22</v>
      </c>
      <c r="AC21" s="125">
        <v>3057</v>
      </c>
      <c r="AD21" s="125">
        <v>1641</v>
      </c>
      <c r="AE21" s="23">
        <f>AD21/AC21*100</f>
        <v>53.68007850834151</v>
      </c>
      <c r="AF21" s="22">
        <f>AD21-AC21</f>
        <v>-1416</v>
      </c>
      <c r="AG21" s="125">
        <v>1433</v>
      </c>
      <c r="AH21" s="125">
        <v>1177</v>
      </c>
      <c r="AI21" s="23">
        <f>AH21/AG21*100</f>
        <v>82.13538032100487</v>
      </c>
      <c r="AJ21" s="22">
        <f>AH21-AG21</f>
        <v>-256</v>
      </c>
      <c r="AK21" s="125">
        <v>1188</v>
      </c>
      <c r="AL21" s="125">
        <v>249</v>
      </c>
      <c r="AM21" s="23">
        <f t="shared" si="17"/>
        <v>20.95959595959596</v>
      </c>
      <c r="AN21" s="22">
        <f>AL21-AK21</f>
        <v>-939</v>
      </c>
      <c r="AO21" s="125">
        <v>309</v>
      </c>
      <c r="AP21" s="125">
        <v>196</v>
      </c>
      <c r="AQ21" s="27">
        <f>AP21/AO21*100</f>
        <v>63.43042071197411</v>
      </c>
      <c r="AR21" s="26">
        <f>AP21-AO21</f>
        <v>-113</v>
      </c>
      <c r="AS21" s="125">
        <v>162</v>
      </c>
      <c r="AT21" s="125">
        <v>143</v>
      </c>
      <c r="AU21" s="29">
        <f>ROUND(AT21/AS21*100,1)</f>
        <v>88.3</v>
      </c>
      <c r="AV21" s="28">
        <f>AT21-AS21</f>
        <v>-19</v>
      </c>
      <c r="AW21" s="125">
        <v>592</v>
      </c>
      <c r="AX21" s="125">
        <v>470</v>
      </c>
      <c r="AY21" s="24">
        <f>ROUND(AX21/AW21*100,1)</f>
        <v>79.4</v>
      </c>
      <c r="AZ21" s="22">
        <f>AX21-AW21</f>
        <v>-122</v>
      </c>
      <c r="BA21" s="125">
        <v>1087</v>
      </c>
      <c r="BB21" s="125">
        <v>1089</v>
      </c>
      <c r="BC21" s="118">
        <f aca="true" t="shared" si="41" ref="BC21:BC30">BB21/BA21*100</f>
        <v>100.18399264029438</v>
      </c>
      <c r="BD21" s="26">
        <f aca="true" t="shared" si="42" ref="BD21:BD30">BB21-BA21</f>
        <v>2</v>
      </c>
      <c r="BE21" s="125">
        <v>860</v>
      </c>
      <c r="BF21" s="125">
        <v>817</v>
      </c>
      <c r="BG21" s="118">
        <f>BF21/BE21*100</f>
        <v>95</v>
      </c>
      <c r="BH21" s="26">
        <f>BF21-BE21</f>
        <v>-43</v>
      </c>
      <c r="BI21" s="125">
        <v>558</v>
      </c>
      <c r="BJ21" s="125">
        <v>575</v>
      </c>
      <c r="BK21" s="118">
        <f>BJ21/BI21*100</f>
        <v>103.04659498207884</v>
      </c>
      <c r="BL21" s="26">
        <f>BJ21-BI21</f>
        <v>17</v>
      </c>
      <c r="BM21" s="125">
        <v>2253.3653846153843</v>
      </c>
      <c r="BN21" s="125">
        <v>2886.0162601626016</v>
      </c>
      <c r="BO21" s="22">
        <f>BN21-BM21</f>
        <v>632.6508755472173</v>
      </c>
      <c r="BP21" s="125">
        <v>39</v>
      </c>
      <c r="BQ21" s="125">
        <v>11</v>
      </c>
      <c r="BR21" s="24">
        <f>ROUND(BQ21/BP21*100,1)</f>
        <v>28.2</v>
      </c>
      <c r="BS21" s="22">
        <f>BQ21-BP21</f>
        <v>-28</v>
      </c>
      <c r="BT21" s="125">
        <v>4203.28</v>
      </c>
      <c r="BU21" s="125">
        <v>5173.55</v>
      </c>
      <c r="BV21" s="24">
        <f t="shared" si="36"/>
        <v>123.08363944348224</v>
      </c>
      <c r="BW21" s="26">
        <f t="shared" si="37"/>
        <v>970.2700000000004</v>
      </c>
    </row>
    <row r="22" spans="1:75" s="16" customFormat="1" ht="17.25" customHeight="1">
      <c r="A22" s="31" t="s">
        <v>105</v>
      </c>
      <c r="B22" s="125">
        <v>2006</v>
      </c>
      <c r="C22" s="125">
        <v>1809</v>
      </c>
      <c r="D22" s="27">
        <f t="shared" si="38"/>
        <v>90.17946161515454</v>
      </c>
      <c r="E22" s="26">
        <f t="shared" si="39"/>
        <v>-197</v>
      </c>
      <c r="F22" s="125">
        <v>1832</v>
      </c>
      <c r="G22" s="125">
        <v>1639</v>
      </c>
      <c r="H22" s="27">
        <f t="shared" si="2"/>
        <v>89.4650655021834</v>
      </c>
      <c r="I22" s="26">
        <f t="shared" si="3"/>
        <v>-193</v>
      </c>
      <c r="J22" s="125">
        <v>555</v>
      </c>
      <c r="K22" s="125">
        <v>539</v>
      </c>
      <c r="L22" s="27">
        <f t="shared" si="4"/>
        <v>97.11711711711712</v>
      </c>
      <c r="M22" s="26">
        <f t="shared" si="5"/>
        <v>-16</v>
      </c>
      <c r="N22" s="125">
        <v>829</v>
      </c>
      <c r="O22" s="125">
        <v>751</v>
      </c>
      <c r="P22" s="27">
        <f t="shared" si="6"/>
        <v>90.59107358262968</v>
      </c>
      <c r="Q22" s="26">
        <f t="shared" si="7"/>
        <v>-78</v>
      </c>
      <c r="R22" s="125">
        <v>166</v>
      </c>
      <c r="S22" s="125">
        <v>144</v>
      </c>
      <c r="T22" s="118">
        <f t="shared" si="8"/>
        <v>86.74698795180723</v>
      </c>
      <c r="U22" s="124">
        <f t="shared" si="9"/>
        <v>-22</v>
      </c>
      <c r="V22" s="157">
        <f t="shared" si="33"/>
        <v>20</v>
      </c>
      <c r="W22" s="157">
        <f t="shared" si="34"/>
        <v>19.2</v>
      </c>
      <c r="X22" s="118">
        <f t="shared" si="40"/>
        <v>-0.8000000000000007</v>
      </c>
      <c r="Y22" s="126">
        <v>79</v>
      </c>
      <c r="Z22" s="126">
        <v>23</v>
      </c>
      <c r="AA22" s="118">
        <f t="shared" si="11"/>
        <v>29.11392405063291</v>
      </c>
      <c r="AB22" s="26">
        <f t="shared" si="12"/>
        <v>-56</v>
      </c>
      <c r="AC22" s="125">
        <v>2909</v>
      </c>
      <c r="AD22" s="125">
        <v>2144</v>
      </c>
      <c r="AE22" s="23">
        <f t="shared" si="13"/>
        <v>73.70230319697491</v>
      </c>
      <c r="AF22" s="22">
        <f t="shared" si="14"/>
        <v>-765</v>
      </c>
      <c r="AG22" s="125">
        <v>1802</v>
      </c>
      <c r="AH22" s="125">
        <v>1571</v>
      </c>
      <c r="AI22" s="23">
        <f t="shared" si="15"/>
        <v>87.180910099889</v>
      </c>
      <c r="AJ22" s="22">
        <f t="shared" si="16"/>
        <v>-231</v>
      </c>
      <c r="AK22" s="139">
        <v>660</v>
      </c>
      <c r="AL22" s="139">
        <v>100</v>
      </c>
      <c r="AM22" s="23">
        <f t="shared" si="17"/>
        <v>15.151515151515152</v>
      </c>
      <c r="AN22" s="22">
        <f t="shared" si="18"/>
        <v>-560</v>
      </c>
      <c r="AO22" s="125">
        <v>247</v>
      </c>
      <c r="AP22" s="125">
        <v>225</v>
      </c>
      <c r="AQ22" s="27">
        <f t="shared" si="35"/>
        <v>91.09311740890689</v>
      </c>
      <c r="AR22" s="26">
        <f t="shared" si="19"/>
        <v>-22</v>
      </c>
      <c r="AS22" s="127">
        <v>178</v>
      </c>
      <c r="AT22" s="125">
        <v>165</v>
      </c>
      <c r="AU22" s="29">
        <f t="shared" si="31"/>
        <v>92.7</v>
      </c>
      <c r="AV22" s="28">
        <f t="shared" si="20"/>
        <v>-13</v>
      </c>
      <c r="AW22" s="125">
        <v>892</v>
      </c>
      <c r="AX22" s="128">
        <v>784</v>
      </c>
      <c r="AY22" s="24">
        <f t="shared" si="21"/>
        <v>87.9</v>
      </c>
      <c r="AZ22" s="22">
        <f t="shared" si="22"/>
        <v>-108</v>
      </c>
      <c r="BA22" s="125">
        <v>842</v>
      </c>
      <c r="BB22" s="125">
        <v>874</v>
      </c>
      <c r="BC22" s="118">
        <f t="shared" si="41"/>
        <v>103.8004750593824</v>
      </c>
      <c r="BD22" s="26">
        <f t="shared" si="42"/>
        <v>32</v>
      </c>
      <c r="BE22" s="125">
        <v>837</v>
      </c>
      <c r="BF22" s="125">
        <v>857</v>
      </c>
      <c r="BG22" s="118">
        <f t="shared" si="25"/>
        <v>102.389486260454</v>
      </c>
      <c r="BH22" s="26">
        <f t="shared" si="26"/>
        <v>20</v>
      </c>
      <c r="BI22" s="125">
        <v>555</v>
      </c>
      <c r="BJ22" s="125">
        <v>636</v>
      </c>
      <c r="BK22" s="118">
        <f t="shared" si="27"/>
        <v>114.5945945945946</v>
      </c>
      <c r="BL22" s="26">
        <f t="shared" si="28"/>
        <v>81</v>
      </c>
      <c r="BM22" s="125">
        <v>2825.707814269536</v>
      </c>
      <c r="BN22" s="125">
        <v>3572.1765913757704</v>
      </c>
      <c r="BO22" s="22">
        <f t="shared" si="29"/>
        <v>746.4687771062345</v>
      </c>
      <c r="BP22" s="129">
        <v>40</v>
      </c>
      <c r="BQ22" s="125">
        <v>27</v>
      </c>
      <c r="BR22" s="24">
        <f t="shared" si="30"/>
        <v>67.5</v>
      </c>
      <c r="BS22" s="22">
        <f t="shared" si="32"/>
        <v>-13</v>
      </c>
      <c r="BT22" s="125">
        <v>4757.38</v>
      </c>
      <c r="BU22" s="125">
        <v>6500.81</v>
      </c>
      <c r="BV22" s="24">
        <f t="shared" si="36"/>
        <v>136.64685183861707</v>
      </c>
      <c r="BW22" s="26">
        <f t="shared" si="37"/>
        <v>1743.4300000000003</v>
      </c>
    </row>
    <row r="23" spans="1:75" s="16" customFormat="1" ht="17.25" customHeight="1">
      <c r="A23" s="31" t="s">
        <v>98</v>
      </c>
      <c r="B23" s="125">
        <v>1074</v>
      </c>
      <c r="C23" s="125">
        <v>1026</v>
      </c>
      <c r="D23" s="27">
        <f t="shared" si="38"/>
        <v>95.53072625698324</v>
      </c>
      <c r="E23" s="26">
        <f t="shared" si="39"/>
        <v>-48</v>
      </c>
      <c r="F23" s="125">
        <v>882</v>
      </c>
      <c r="G23" s="125">
        <v>865</v>
      </c>
      <c r="H23" s="27">
        <f t="shared" si="2"/>
        <v>98.07256235827666</v>
      </c>
      <c r="I23" s="26">
        <f t="shared" si="3"/>
        <v>-17</v>
      </c>
      <c r="J23" s="125">
        <v>278</v>
      </c>
      <c r="K23" s="125">
        <v>298</v>
      </c>
      <c r="L23" s="27">
        <f t="shared" si="4"/>
        <v>107.19424460431655</v>
      </c>
      <c r="M23" s="26">
        <f t="shared" si="5"/>
        <v>20</v>
      </c>
      <c r="N23" s="125">
        <v>386</v>
      </c>
      <c r="O23" s="125">
        <v>314</v>
      </c>
      <c r="P23" s="27">
        <f t="shared" si="6"/>
        <v>81.34715025906736</v>
      </c>
      <c r="Q23" s="26">
        <f t="shared" si="7"/>
        <v>-72</v>
      </c>
      <c r="R23" s="125">
        <v>126</v>
      </c>
      <c r="S23" s="125">
        <v>98</v>
      </c>
      <c r="T23" s="118">
        <f t="shared" si="8"/>
        <v>77.77777777777779</v>
      </c>
      <c r="U23" s="124">
        <f t="shared" si="9"/>
        <v>-28</v>
      </c>
      <c r="V23" s="157">
        <f t="shared" si="33"/>
        <v>32.6</v>
      </c>
      <c r="W23" s="157">
        <f t="shared" si="34"/>
        <v>31.2</v>
      </c>
      <c r="X23" s="118">
        <f t="shared" si="40"/>
        <v>-1.4000000000000021</v>
      </c>
      <c r="Y23" s="126">
        <v>47</v>
      </c>
      <c r="Z23" s="126">
        <v>16</v>
      </c>
      <c r="AA23" s="118">
        <f t="shared" si="11"/>
        <v>34.04255319148936</v>
      </c>
      <c r="AB23" s="26">
        <f t="shared" si="12"/>
        <v>-31</v>
      </c>
      <c r="AC23" s="125">
        <v>2163</v>
      </c>
      <c r="AD23" s="125">
        <v>1066</v>
      </c>
      <c r="AE23" s="23">
        <f t="shared" si="13"/>
        <v>49.283402681460935</v>
      </c>
      <c r="AF23" s="22">
        <f t="shared" si="14"/>
        <v>-1097</v>
      </c>
      <c r="AG23" s="125">
        <v>872</v>
      </c>
      <c r="AH23" s="125">
        <v>839</v>
      </c>
      <c r="AI23" s="23">
        <f t="shared" si="15"/>
        <v>96.21559633027523</v>
      </c>
      <c r="AJ23" s="22">
        <f t="shared" si="16"/>
        <v>-33</v>
      </c>
      <c r="AK23" s="139">
        <v>784</v>
      </c>
      <c r="AL23" s="139">
        <v>51</v>
      </c>
      <c r="AM23" s="23">
        <f t="shared" si="17"/>
        <v>6.505102040816327</v>
      </c>
      <c r="AN23" s="22">
        <f t="shared" si="18"/>
        <v>-733</v>
      </c>
      <c r="AO23" s="125">
        <v>259</v>
      </c>
      <c r="AP23" s="125">
        <v>234</v>
      </c>
      <c r="AQ23" s="27">
        <f t="shared" si="35"/>
        <v>90.34749034749035</v>
      </c>
      <c r="AR23" s="26">
        <f t="shared" si="19"/>
        <v>-25</v>
      </c>
      <c r="AS23" s="127">
        <v>105</v>
      </c>
      <c r="AT23" s="125">
        <v>112</v>
      </c>
      <c r="AU23" s="29">
        <f t="shared" si="31"/>
        <v>106.7</v>
      </c>
      <c r="AV23" s="28">
        <f t="shared" si="20"/>
        <v>7</v>
      </c>
      <c r="AW23" s="125">
        <v>400</v>
      </c>
      <c r="AX23" s="128">
        <v>329</v>
      </c>
      <c r="AY23" s="24">
        <f t="shared" si="21"/>
        <v>82.3</v>
      </c>
      <c r="AZ23" s="22">
        <f t="shared" si="22"/>
        <v>-71</v>
      </c>
      <c r="BA23" s="125">
        <v>540</v>
      </c>
      <c r="BB23" s="125">
        <v>569</v>
      </c>
      <c r="BC23" s="118">
        <f t="shared" si="41"/>
        <v>105.37037037037038</v>
      </c>
      <c r="BD23" s="26">
        <f t="shared" si="42"/>
        <v>29</v>
      </c>
      <c r="BE23" s="125">
        <v>456</v>
      </c>
      <c r="BF23" s="125">
        <v>508</v>
      </c>
      <c r="BG23" s="118">
        <f t="shared" si="25"/>
        <v>111.40350877192982</v>
      </c>
      <c r="BH23" s="26">
        <f t="shared" si="26"/>
        <v>52</v>
      </c>
      <c r="BI23" s="125">
        <v>331</v>
      </c>
      <c r="BJ23" s="125">
        <v>392</v>
      </c>
      <c r="BK23" s="118">
        <f t="shared" si="27"/>
        <v>118.42900302114802</v>
      </c>
      <c r="BL23" s="26">
        <f t="shared" si="28"/>
        <v>61</v>
      </c>
      <c r="BM23" s="125">
        <v>2362.899262899263</v>
      </c>
      <c r="BN23" s="125">
        <v>2949.8168498168498</v>
      </c>
      <c r="BO23" s="22">
        <f t="shared" si="29"/>
        <v>586.917586917587</v>
      </c>
      <c r="BP23" s="129">
        <v>12</v>
      </c>
      <c r="BQ23" s="125">
        <v>14</v>
      </c>
      <c r="BR23" s="24">
        <f t="shared" si="30"/>
        <v>116.7</v>
      </c>
      <c r="BS23" s="22">
        <f t="shared" si="32"/>
        <v>2</v>
      </c>
      <c r="BT23" s="125">
        <v>4644.92</v>
      </c>
      <c r="BU23" s="125">
        <v>4953.23</v>
      </c>
      <c r="BV23" s="24">
        <f t="shared" si="36"/>
        <v>106.63757395175804</v>
      </c>
      <c r="BW23" s="26">
        <f t="shared" si="37"/>
        <v>308.3099999999995</v>
      </c>
    </row>
    <row r="24" spans="1:75" s="16" customFormat="1" ht="17.25" customHeight="1">
      <c r="A24" s="31" t="s">
        <v>106</v>
      </c>
      <c r="B24" s="125">
        <v>1146</v>
      </c>
      <c r="C24" s="125">
        <v>1040</v>
      </c>
      <c r="D24" s="27">
        <f t="shared" si="38"/>
        <v>90.75043630017451</v>
      </c>
      <c r="E24" s="26">
        <f t="shared" si="39"/>
        <v>-106</v>
      </c>
      <c r="F24" s="125">
        <v>1006</v>
      </c>
      <c r="G24" s="125">
        <v>916</v>
      </c>
      <c r="H24" s="27">
        <f t="shared" si="2"/>
        <v>91.05367793240556</v>
      </c>
      <c r="I24" s="26">
        <f t="shared" si="3"/>
        <v>-90</v>
      </c>
      <c r="J24" s="125">
        <v>270</v>
      </c>
      <c r="K24" s="125">
        <v>311</v>
      </c>
      <c r="L24" s="27">
        <f t="shared" si="4"/>
        <v>115.18518518518519</v>
      </c>
      <c r="M24" s="26">
        <f t="shared" si="5"/>
        <v>41</v>
      </c>
      <c r="N24" s="125">
        <v>400</v>
      </c>
      <c r="O24" s="125">
        <v>343</v>
      </c>
      <c r="P24" s="27">
        <f t="shared" si="6"/>
        <v>85.75</v>
      </c>
      <c r="Q24" s="26">
        <f t="shared" si="7"/>
        <v>-57</v>
      </c>
      <c r="R24" s="125">
        <v>107</v>
      </c>
      <c r="S24" s="125">
        <v>102</v>
      </c>
      <c r="T24" s="118">
        <f t="shared" si="8"/>
        <v>95.32710280373831</v>
      </c>
      <c r="U24" s="124">
        <f t="shared" si="9"/>
        <v>-5</v>
      </c>
      <c r="V24" s="157">
        <f t="shared" si="33"/>
        <v>26.8</v>
      </c>
      <c r="W24" s="157">
        <f t="shared" si="34"/>
        <v>29.7</v>
      </c>
      <c r="X24" s="118">
        <f t="shared" si="40"/>
        <v>2.8999999999999986</v>
      </c>
      <c r="Y24" s="126">
        <v>51</v>
      </c>
      <c r="Z24" s="126">
        <v>46</v>
      </c>
      <c r="AA24" s="118">
        <f t="shared" si="11"/>
        <v>90.19607843137256</v>
      </c>
      <c r="AB24" s="26">
        <f t="shared" si="12"/>
        <v>-5</v>
      </c>
      <c r="AC24" s="125">
        <v>2404</v>
      </c>
      <c r="AD24" s="125">
        <v>1273</v>
      </c>
      <c r="AE24" s="23">
        <f t="shared" si="13"/>
        <v>52.95341098169717</v>
      </c>
      <c r="AF24" s="22">
        <f t="shared" si="14"/>
        <v>-1131</v>
      </c>
      <c r="AG24" s="125">
        <v>1001</v>
      </c>
      <c r="AH24" s="125">
        <v>907</v>
      </c>
      <c r="AI24" s="23">
        <f t="shared" si="15"/>
        <v>90.6093906093906</v>
      </c>
      <c r="AJ24" s="22">
        <f t="shared" si="16"/>
        <v>-94</v>
      </c>
      <c r="AK24" s="139">
        <v>658</v>
      </c>
      <c r="AL24" s="139">
        <v>65</v>
      </c>
      <c r="AM24" s="23">
        <f t="shared" si="17"/>
        <v>9.878419452887538</v>
      </c>
      <c r="AN24" s="22">
        <f t="shared" si="18"/>
        <v>-593</v>
      </c>
      <c r="AO24" s="125">
        <v>193</v>
      </c>
      <c r="AP24" s="125">
        <v>136</v>
      </c>
      <c r="AQ24" s="27">
        <f t="shared" si="35"/>
        <v>70.46632124352331</v>
      </c>
      <c r="AR24" s="26">
        <f t="shared" si="19"/>
        <v>-57</v>
      </c>
      <c r="AS24" s="127">
        <v>116</v>
      </c>
      <c r="AT24" s="125">
        <v>122</v>
      </c>
      <c r="AU24" s="29">
        <f t="shared" si="31"/>
        <v>105.2</v>
      </c>
      <c r="AV24" s="28">
        <f t="shared" si="20"/>
        <v>6</v>
      </c>
      <c r="AW24" s="125">
        <v>405</v>
      </c>
      <c r="AX24" s="128">
        <v>364</v>
      </c>
      <c r="AY24" s="24">
        <f t="shared" si="21"/>
        <v>89.9</v>
      </c>
      <c r="AZ24" s="22">
        <f t="shared" si="22"/>
        <v>-41</v>
      </c>
      <c r="BA24" s="125">
        <v>506</v>
      </c>
      <c r="BB24" s="125">
        <v>526</v>
      </c>
      <c r="BC24" s="118">
        <f t="shared" si="41"/>
        <v>103.95256916996047</v>
      </c>
      <c r="BD24" s="26">
        <f t="shared" si="42"/>
        <v>20</v>
      </c>
      <c r="BE24" s="125">
        <v>478</v>
      </c>
      <c r="BF24" s="125">
        <v>507</v>
      </c>
      <c r="BG24" s="118">
        <f t="shared" si="25"/>
        <v>106.06694560669456</v>
      </c>
      <c r="BH24" s="26">
        <f t="shared" si="26"/>
        <v>29</v>
      </c>
      <c r="BI24" s="125">
        <v>204</v>
      </c>
      <c r="BJ24" s="125">
        <v>276</v>
      </c>
      <c r="BK24" s="118">
        <f t="shared" si="27"/>
        <v>135.29411764705884</v>
      </c>
      <c r="BL24" s="26">
        <f t="shared" si="28"/>
        <v>72</v>
      </c>
      <c r="BM24" s="125">
        <v>2744.973544973545</v>
      </c>
      <c r="BN24" s="125">
        <v>3393.4117647058824</v>
      </c>
      <c r="BO24" s="22">
        <f t="shared" si="29"/>
        <v>648.4382197323375</v>
      </c>
      <c r="BP24" s="132">
        <v>16</v>
      </c>
      <c r="BQ24" s="125">
        <v>25</v>
      </c>
      <c r="BR24" s="24">
        <f t="shared" si="30"/>
        <v>156.3</v>
      </c>
      <c r="BS24" s="22">
        <f t="shared" si="32"/>
        <v>9</v>
      </c>
      <c r="BT24" s="125">
        <v>4198.5</v>
      </c>
      <c r="BU24" s="125">
        <v>4786.44</v>
      </c>
      <c r="BV24" s="24">
        <f t="shared" si="36"/>
        <v>114.00357270453732</v>
      </c>
      <c r="BW24" s="26">
        <f t="shared" si="37"/>
        <v>587.9399999999996</v>
      </c>
    </row>
    <row r="25" spans="1:75" s="16" customFormat="1" ht="17.25" customHeight="1">
      <c r="A25" s="31" t="s">
        <v>99</v>
      </c>
      <c r="B25" s="125">
        <v>1576</v>
      </c>
      <c r="C25" s="125">
        <v>1776</v>
      </c>
      <c r="D25" s="27">
        <f t="shared" si="38"/>
        <v>112.69035532994924</v>
      </c>
      <c r="E25" s="26">
        <f t="shared" si="39"/>
        <v>200</v>
      </c>
      <c r="F25" s="125">
        <v>1157</v>
      </c>
      <c r="G25" s="125">
        <v>1227</v>
      </c>
      <c r="H25" s="27">
        <f t="shared" si="2"/>
        <v>106.05012964563527</v>
      </c>
      <c r="I25" s="26">
        <f t="shared" si="3"/>
        <v>70</v>
      </c>
      <c r="J25" s="125">
        <v>383</v>
      </c>
      <c r="K25" s="125">
        <v>533</v>
      </c>
      <c r="L25" s="27">
        <f t="shared" si="4"/>
        <v>139.1644908616188</v>
      </c>
      <c r="M25" s="26">
        <f t="shared" si="5"/>
        <v>150</v>
      </c>
      <c r="N25" s="125">
        <v>462</v>
      </c>
      <c r="O25" s="125">
        <v>465</v>
      </c>
      <c r="P25" s="27">
        <f t="shared" si="6"/>
        <v>100.64935064935065</v>
      </c>
      <c r="Q25" s="26">
        <f t="shared" si="7"/>
        <v>3</v>
      </c>
      <c r="R25" s="125">
        <v>133</v>
      </c>
      <c r="S25" s="125">
        <v>185</v>
      </c>
      <c r="T25" s="118">
        <f t="shared" si="8"/>
        <v>139.09774436090225</v>
      </c>
      <c r="U25" s="124">
        <f t="shared" si="9"/>
        <v>52</v>
      </c>
      <c r="V25" s="157">
        <f t="shared" si="33"/>
        <v>28.8</v>
      </c>
      <c r="W25" s="157">
        <f t="shared" si="34"/>
        <v>39.8</v>
      </c>
      <c r="X25" s="118">
        <f t="shared" si="40"/>
        <v>10.999999999999996</v>
      </c>
      <c r="Y25" s="126">
        <v>71</v>
      </c>
      <c r="Z25" s="126">
        <v>50</v>
      </c>
      <c r="AA25" s="118">
        <f t="shared" si="11"/>
        <v>70.4225352112676</v>
      </c>
      <c r="AB25" s="26">
        <f t="shared" si="12"/>
        <v>-21</v>
      </c>
      <c r="AC25" s="125">
        <v>2894</v>
      </c>
      <c r="AD25" s="125">
        <v>1670</v>
      </c>
      <c r="AE25" s="23">
        <f t="shared" si="13"/>
        <v>57.70559778852798</v>
      </c>
      <c r="AF25" s="22">
        <f t="shared" si="14"/>
        <v>-1224</v>
      </c>
      <c r="AG25" s="125">
        <v>1111</v>
      </c>
      <c r="AH25" s="125">
        <v>1004</v>
      </c>
      <c r="AI25" s="23">
        <f t="shared" si="15"/>
        <v>90.36903690369037</v>
      </c>
      <c r="AJ25" s="22">
        <f t="shared" si="16"/>
        <v>-107</v>
      </c>
      <c r="AK25" s="139">
        <v>1190</v>
      </c>
      <c r="AL25" s="139">
        <v>281</v>
      </c>
      <c r="AM25" s="23">
        <f t="shared" si="17"/>
        <v>23.61344537815126</v>
      </c>
      <c r="AN25" s="22">
        <f t="shared" si="18"/>
        <v>-909</v>
      </c>
      <c r="AO25" s="125">
        <v>180</v>
      </c>
      <c r="AP25" s="125">
        <v>178</v>
      </c>
      <c r="AQ25" s="27">
        <f t="shared" si="35"/>
        <v>98.88888888888889</v>
      </c>
      <c r="AR25" s="26">
        <f t="shared" si="19"/>
        <v>-2</v>
      </c>
      <c r="AS25" s="127">
        <v>134</v>
      </c>
      <c r="AT25" s="125">
        <v>128</v>
      </c>
      <c r="AU25" s="29">
        <f t="shared" si="31"/>
        <v>95.5</v>
      </c>
      <c r="AV25" s="28">
        <f t="shared" si="20"/>
        <v>-6</v>
      </c>
      <c r="AW25" s="125">
        <v>484</v>
      </c>
      <c r="AX25" s="128">
        <v>484</v>
      </c>
      <c r="AY25" s="24">
        <f t="shared" si="21"/>
        <v>100</v>
      </c>
      <c r="AZ25" s="22">
        <f t="shared" si="22"/>
        <v>0</v>
      </c>
      <c r="BA25" s="125">
        <v>896</v>
      </c>
      <c r="BB25" s="125">
        <v>1118</v>
      </c>
      <c r="BC25" s="118">
        <f t="shared" si="41"/>
        <v>124.77678571428572</v>
      </c>
      <c r="BD25" s="26">
        <f t="shared" si="42"/>
        <v>222</v>
      </c>
      <c r="BE25" s="125">
        <v>624</v>
      </c>
      <c r="BF25" s="125">
        <v>778</v>
      </c>
      <c r="BG25" s="118">
        <f t="shared" si="25"/>
        <v>124.67948717948718</v>
      </c>
      <c r="BH25" s="26">
        <f t="shared" si="26"/>
        <v>154</v>
      </c>
      <c r="BI25" s="125">
        <v>460</v>
      </c>
      <c r="BJ25" s="125">
        <v>632</v>
      </c>
      <c r="BK25" s="118">
        <f t="shared" si="27"/>
        <v>137.3913043478261</v>
      </c>
      <c r="BL25" s="26">
        <f t="shared" si="28"/>
        <v>172</v>
      </c>
      <c r="BM25" s="125">
        <v>2481.2603648424542</v>
      </c>
      <c r="BN25" s="125">
        <v>3290.4761904761904</v>
      </c>
      <c r="BO25" s="22">
        <f t="shared" si="29"/>
        <v>809.2158256337361</v>
      </c>
      <c r="BP25" s="129">
        <v>31</v>
      </c>
      <c r="BQ25" s="125">
        <v>37</v>
      </c>
      <c r="BR25" s="24">
        <f t="shared" si="30"/>
        <v>119.4</v>
      </c>
      <c r="BS25" s="22">
        <f t="shared" si="32"/>
        <v>6</v>
      </c>
      <c r="BT25" s="125">
        <v>4828.44</v>
      </c>
      <c r="BU25" s="125">
        <v>5270.86</v>
      </c>
      <c r="BV25" s="24">
        <f t="shared" si="36"/>
        <v>109.16279378018574</v>
      </c>
      <c r="BW25" s="26">
        <f t="shared" si="37"/>
        <v>442.4200000000001</v>
      </c>
    </row>
    <row r="26" spans="1:75" s="34" customFormat="1" ht="17.25" customHeight="1">
      <c r="A26" s="35" t="s">
        <v>90</v>
      </c>
      <c r="B26" s="125">
        <v>1812</v>
      </c>
      <c r="C26" s="125">
        <v>1704</v>
      </c>
      <c r="D26" s="27">
        <f t="shared" si="38"/>
        <v>94.03973509933775</v>
      </c>
      <c r="E26" s="26">
        <f t="shared" si="39"/>
        <v>-108</v>
      </c>
      <c r="F26" s="125">
        <v>1567</v>
      </c>
      <c r="G26" s="125">
        <v>1463</v>
      </c>
      <c r="H26" s="27">
        <f t="shared" si="2"/>
        <v>93.36311423101468</v>
      </c>
      <c r="I26" s="26">
        <f t="shared" si="3"/>
        <v>-104</v>
      </c>
      <c r="J26" s="125">
        <v>557</v>
      </c>
      <c r="K26" s="125">
        <v>606</v>
      </c>
      <c r="L26" s="27">
        <f t="shared" si="4"/>
        <v>108.79712746858168</v>
      </c>
      <c r="M26" s="26">
        <f t="shared" si="5"/>
        <v>49</v>
      </c>
      <c r="N26" s="125">
        <v>683</v>
      </c>
      <c r="O26" s="125">
        <v>614</v>
      </c>
      <c r="P26" s="27">
        <f t="shared" si="6"/>
        <v>89.89751098096632</v>
      </c>
      <c r="Q26" s="26">
        <f t="shared" si="7"/>
        <v>-69</v>
      </c>
      <c r="R26" s="125">
        <v>235</v>
      </c>
      <c r="S26" s="125">
        <v>227</v>
      </c>
      <c r="T26" s="118">
        <f t="shared" si="8"/>
        <v>96.59574468085106</v>
      </c>
      <c r="U26" s="124">
        <f t="shared" si="9"/>
        <v>-8</v>
      </c>
      <c r="V26" s="157">
        <f t="shared" si="33"/>
        <v>34.4</v>
      </c>
      <c r="W26" s="157">
        <f t="shared" si="34"/>
        <v>37</v>
      </c>
      <c r="X26" s="118">
        <f t="shared" si="40"/>
        <v>2.6000000000000014</v>
      </c>
      <c r="Y26" s="126">
        <v>56</v>
      </c>
      <c r="Z26" s="126">
        <v>42</v>
      </c>
      <c r="AA26" s="118">
        <f t="shared" si="11"/>
        <v>75</v>
      </c>
      <c r="AB26" s="26">
        <f t="shared" si="12"/>
        <v>-14</v>
      </c>
      <c r="AC26" s="125">
        <v>3262</v>
      </c>
      <c r="AD26" s="125">
        <v>1807</v>
      </c>
      <c r="AE26" s="23">
        <f t="shared" si="13"/>
        <v>55.39546290619251</v>
      </c>
      <c r="AF26" s="22">
        <f t="shared" si="14"/>
        <v>-1455</v>
      </c>
      <c r="AG26" s="125">
        <v>1481</v>
      </c>
      <c r="AH26" s="125">
        <v>1379</v>
      </c>
      <c r="AI26" s="23">
        <f t="shared" si="15"/>
        <v>93.11276164753545</v>
      </c>
      <c r="AJ26" s="22">
        <f t="shared" si="16"/>
        <v>-102</v>
      </c>
      <c r="AK26" s="139">
        <v>1164</v>
      </c>
      <c r="AL26" s="139">
        <v>26</v>
      </c>
      <c r="AM26" s="23">
        <f t="shared" si="17"/>
        <v>2.2336769759450172</v>
      </c>
      <c r="AN26" s="22">
        <f t="shared" si="18"/>
        <v>-1138</v>
      </c>
      <c r="AO26" s="125">
        <v>263</v>
      </c>
      <c r="AP26" s="125">
        <v>122</v>
      </c>
      <c r="AQ26" s="27">
        <f t="shared" si="35"/>
        <v>46.38783269961977</v>
      </c>
      <c r="AR26" s="26">
        <f t="shared" si="19"/>
        <v>-141</v>
      </c>
      <c r="AS26" s="127">
        <v>179</v>
      </c>
      <c r="AT26" s="125">
        <v>143</v>
      </c>
      <c r="AU26" s="29">
        <f t="shared" si="31"/>
        <v>79.9</v>
      </c>
      <c r="AV26" s="28">
        <f t="shared" si="20"/>
        <v>-36</v>
      </c>
      <c r="AW26" s="125">
        <v>730</v>
      </c>
      <c r="AX26" s="128">
        <v>624</v>
      </c>
      <c r="AY26" s="24">
        <f t="shared" si="21"/>
        <v>85.5</v>
      </c>
      <c r="AZ26" s="22">
        <f t="shared" si="22"/>
        <v>-106</v>
      </c>
      <c r="BA26" s="125">
        <v>792</v>
      </c>
      <c r="BB26" s="125">
        <v>852</v>
      </c>
      <c r="BC26" s="118">
        <f t="shared" si="41"/>
        <v>107.57575757575756</v>
      </c>
      <c r="BD26" s="26">
        <f t="shared" si="42"/>
        <v>60</v>
      </c>
      <c r="BE26" s="125">
        <v>789</v>
      </c>
      <c r="BF26" s="125">
        <v>851</v>
      </c>
      <c r="BG26" s="118">
        <f t="shared" si="25"/>
        <v>107.85804816223067</v>
      </c>
      <c r="BH26" s="26">
        <f t="shared" si="26"/>
        <v>62</v>
      </c>
      <c r="BI26" s="125">
        <v>453</v>
      </c>
      <c r="BJ26" s="125">
        <v>590</v>
      </c>
      <c r="BK26" s="118">
        <f t="shared" si="27"/>
        <v>130.24282560706402</v>
      </c>
      <c r="BL26" s="26">
        <f t="shared" si="28"/>
        <v>137</v>
      </c>
      <c r="BM26" s="125">
        <v>2687.743190661479</v>
      </c>
      <c r="BN26" s="125">
        <v>3472.017673048601</v>
      </c>
      <c r="BO26" s="22">
        <f t="shared" si="29"/>
        <v>784.2744823871221</v>
      </c>
      <c r="BP26" s="129">
        <v>31</v>
      </c>
      <c r="BQ26" s="125">
        <v>14</v>
      </c>
      <c r="BR26" s="24">
        <f t="shared" si="30"/>
        <v>45.2</v>
      </c>
      <c r="BS26" s="22">
        <f t="shared" si="32"/>
        <v>-17</v>
      </c>
      <c r="BT26" s="125">
        <v>4839.13</v>
      </c>
      <c r="BU26" s="125">
        <v>5972.64</v>
      </c>
      <c r="BV26" s="24">
        <f t="shared" si="36"/>
        <v>123.42383858255512</v>
      </c>
      <c r="BW26" s="26">
        <f t="shared" si="37"/>
        <v>1133.5100000000002</v>
      </c>
    </row>
    <row r="27" spans="1:75" s="16" customFormat="1" ht="17.25" customHeight="1">
      <c r="A27" s="31" t="s">
        <v>107</v>
      </c>
      <c r="B27" s="125">
        <v>1249</v>
      </c>
      <c r="C27" s="125">
        <v>1303</v>
      </c>
      <c r="D27" s="27">
        <f t="shared" si="38"/>
        <v>104.3234587670136</v>
      </c>
      <c r="E27" s="26">
        <f t="shared" si="39"/>
        <v>54</v>
      </c>
      <c r="F27" s="125">
        <v>1010</v>
      </c>
      <c r="G27" s="125">
        <v>1049</v>
      </c>
      <c r="H27" s="27">
        <f t="shared" si="2"/>
        <v>103.86138613861387</v>
      </c>
      <c r="I27" s="26">
        <f t="shared" si="3"/>
        <v>39</v>
      </c>
      <c r="J27" s="125">
        <v>241</v>
      </c>
      <c r="K27" s="125">
        <v>267</v>
      </c>
      <c r="L27" s="27">
        <f t="shared" si="4"/>
        <v>110.7883817427386</v>
      </c>
      <c r="M27" s="26">
        <f t="shared" si="5"/>
        <v>26</v>
      </c>
      <c r="N27" s="125">
        <v>732</v>
      </c>
      <c r="O27" s="125">
        <v>733</v>
      </c>
      <c r="P27" s="27">
        <f t="shared" si="6"/>
        <v>100.13661202185793</v>
      </c>
      <c r="Q27" s="26">
        <f t="shared" si="7"/>
        <v>1</v>
      </c>
      <c r="R27" s="125">
        <v>214</v>
      </c>
      <c r="S27" s="125">
        <v>208</v>
      </c>
      <c r="T27" s="118">
        <f t="shared" si="8"/>
        <v>97.19626168224299</v>
      </c>
      <c r="U27" s="124">
        <f t="shared" si="9"/>
        <v>-6</v>
      </c>
      <c r="V27" s="157">
        <f t="shared" si="33"/>
        <v>29.2</v>
      </c>
      <c r="W27" s="157">
        <f t="shared" si="34"/>
        <v>28.4</v>
      </c>
      <c r="X27" s="118">
        <f t="shared" si="40"/>
        <v>-0.8000000000000007</v>
      </c>
      <c r="Y27" s="126">
        <v>95</v>
      </c>
      <c r="Z27" s="126">
        <v>35</v>
      </c>
      <c r="AA27" s="118">
        <f t="shared" si="11"/>
        <v>36.84210526315789</v>
      </c>
      <c r="AB27" s="26">
        <f t="shared" si="12"/>
        <v>-60</v>
      </c>
      <c r="AC27" s="125">
        <v>2069</v>
      </c>
      <c r="AD27" s="125">
        <v>1373</v>
      </c>
      <c r="AE27" s="23">
        <f t="shared" si="13"/>
        <v>66.36056065732238</v>
      </c>
      <c r="AF27" s="22">
        <f t="shared" si="14"/>
        <v>-696</v>
      </c>
      <c r="AG27" s="125">
        <v>999</v>
      </c>
      <c r="AH27" s="125">
        <v>1033</v>
      </c>
      <c r="AI27" s="23">
        <f t="shared" si="15"/>
        <v>103.40340340340339</v>
      </c>
      <c r="AJ27" s="22">
        <f t="shared" si="16"/>
        <v>34</v>
      </c>
      <c r="AK27" s="139">
        <v>599</v>
      </c>
      <c r="AL27" s="139">
        <v>45</v>
      </c>
      <c r="AM27" s="23">
        <f t="shared" si="17"/>
        <v>7.512520868113523</v>
      </c>
      <c r="AN27" s="22">
        <f t="shared" si="18"/>
        <v>-554</v>
      </c>
      <c r="AO27" s="125">
        <v>196</v>
      </c>
      <c r="AP27" s="125">
        <v>177</v>
      </c>
      <c r="AQ27" s="27">
        <f t="shared" si="35"/>
        <v>90.3061224489796</v>
      </c>
      <c r="AR27" s="26">
        <f t="shared" si="19"/>
        <v>-19</v>
      </c>
      <c r="AS27" s="127">
        <v>156</v>
      </c>
      <c r="AT27" s="125">
        <v>147</v>
      </c>
      <c r="AU27" s="29">
        <f t="shared" si="31"/>
        <v>94.2</v>
      </c>
      <c r="AV27" s="28">
        <f t="shared" si="20"/>
        <v>-9</v>
      </c>
      <c r="AW27" s="125">
        <v>788</v>
      </c>
      <c r="AX27" s="128">
        <v>757</v>
      </c>
      <c r="AY27" s="24">
        <f t="shared" si="21"/>
        <v>96.1</v>
      </c>
      <c r="AZ27" s="22">
        <f t="shared" si="22"/>
        <v>-31</v>
      </c>
      <c r="BA27" s="125">
        <v>410</v>
      </c>
      <c r="BB27" s="125">
        <v>492</v>
      </c>
      <c r="BC27" s="118">
        <f t="shared" si="41"/>
        <v>120</v>
      </c>
      <c r="BD27" s="26">
        <f t="shared" si="42"/>
        <v>82</v>
      </c>
      <c r="BE27" s="125">
        <v>391</v>
      </c>
      <c r="BF27" s="125">
        <v>392</v>
      </c>
      <c r="BG27" s="118">
        <f t="shared" si="25"/>
        <v>100.25575447570331</v>
      </c>
      <c r="BH27" s="26">
        <f t="shared" si="26"/>
        <v>1</v>
      </c>
      <c r="BI27" s="125">
        <v>335</v>
      </c>
      <c r="BJ27" s="125">
        <v>337</v>
      </c>
      <c r="BK27" s="118">
        <f t="shared" si="27"/>
        <v>100.59701492537314</v>
      </c>
      <c r="BL27" s="26">
        <f t="shared" si="28"/>
        <v>2</v>
      </c>
      <c r="BM27" s="125">
        <v>2710.2479338842977</v>
      </c>
      <c r="BN27" s="125">
        <v>3121.699544764795</v>
      </c>
      <c r="BO27" s="22">
        <f t="shared" si="29"/>
        <v>411.45161088049736</v>
      </c>
      <c r="BP27" s="129">
        <v>54</v>
      </c>
      <c r="BQ27" s="125">
        <v>27</v>
      </c>
      <c r="BR27" s="24">
        <f t="shared" si="30"/>
        <v>50</v>
      </c>
      <c r="BS27" s="22">
        <f t="shared" si="32"/>
        <v>-27</v>
      </c>
      <c r="BT27" s="125">
        <v>4180.61</v>
      </c>
      <c r="BU27" s="125">
        <v>5002.48</v>
      </c>
      <c r="BV27" s="24">
        <f t="shared" si="36"/>
        <v>119.65909281181455</v>
      </c>
      <c r="BW27" s="26">
        <f t="shared" si="37"/>
        <v>821.8699999999999</v>
      </c>
    </row>
    <row r="28" spans="1:75" s="16" customFormat="1" ht="17.25" customHeight="1">
      <c r="A28" s="31" t="s">
        <v>108</v>
      </c>
      <c r="B28" s="125">
        <v>2177</v>
      </c>
      <c r="C28" s="125">
        <v>2048</v>
      </c>
      <c r="D28" s="27">
        <f t="shared" si="38"/>
        <v>94.07441433164905</v>
      </c>
      <c r="E28" s="26">
        <f t="shared" si="39"/>
        <v>-129</v>
      </c>
      <c r="F28" s="125">
        <v>1955</v>
      </c>
      <c r="G28" s="125">
        <v>1888</v>
      </c>
      <c r="H28" s="27">
        <f t="shared" si="2"/>
        <v>96.57289002557545</v>
      </c>
      <c r="I28" s="26">
        <f t="shared" si="3"/>
        <v>-67</v>
      </c>
      <c r="J28" s="125">
        <v>360</v>
      </c>
      <c r="K28" s="125">
        <v>455</v>
      </c>
      <c r="L28" s="27">
        <f t="shared" si="4"/>
        <v>126.38888888888889</v>
      </c>
      <c r="M28" s="26">
        <f t="shared" si="5"/>
        <v>95</v>
      </c>
      <c r="N28" s="125">
        <v>963</v>
      </c>
      <c r="O28" s="125">
        <v>488</v>
      </c>
      <c r="P28" s="27">
        <f t="shared" si="6"/>
        <v>50.67497403946002</v>
      </c>
      <c r="Q28" s="26">
        <f t="shared" si="7"/>
        <v>-475</v>
      </c>
      <c r="R28" s="125">
        <v>171</v>
      </c>
      <c r="S28" s="125">
        <v>63</v>
      </c>
      <c r="T28" s="118">
        <f t="shared" si="8"/>
        <v>36.84210526315789</v>
      </c>
      <c r="U28" s="124">
        <f t="shared" si="9"/>
        <v>-108</v>
      </c>
      <c r="V28" s="157">
        <f t="shared" si="33"/>
        <v>17.8</v>
      </c>
      <c r="W28" s="157">
        <f t="shared" si="34"/>
        <v>12.9</v>
      </c>
      <c r="X28" s="118">
        <f t="shared" si="40"/>
        <v>-4.9</v>
      </c>
      <c r="Y28" s="126">
        <v>76</v>
      </c>
      <c r="Z28" s="126">
        <v>48</v>
      </c>
      <c r="AA28" s="118">
        <f t="shared" si="11"/>
        <v>63.1578947368421</v>
      </c>
      <c r="AB28" s="26">
        <f t="shared" si="12"/>
        <v>-28</v>
      </c>
      <c r="AC28" s="125">
        <v>3634</v>
      </c>
      <c r="AD28" s="125">
        <v>2144</v>
      </c>
      <c r="AE28" s="23">
        <f>AD28/AC28*100</f>
        <v>58.99834892680242</v>
      </c>
      <c r="AF28" s="22">
        <f>AD28-AC28</f>
        <v>-1490</v>
      </c>
      <c r="AG28" s="125">
        <v>1935</v>
      </c>
      <c r="AH28" s="125">
        <v>1858</v>
      </c>
      <c r="AI28" s="23">
        <f>AH28/AG28*100</f>
        <v>96.02067183462533</v>
      </c>
      <c r="AJ28" s="22">
        <f>AH28-AG28</f>
        <v>-77</v>
      </c>
      <c r="AK28" s="139">
        <v>1270</v>
      </c>
      <c r="AL28" s="139">
        <v>206</v>
      </c>
      <c r="AM28" s="23">
        <f t="shared" si="17"/>
        <v>16.22047244094488</v>
      </c>
      <c r="AN28" s="22">
        <f>AL28-AK28</f>
        <v>-1064</v>
      </c>
      <c r="AO28" s="125">
        <v>473</v>
      </c>
      <c r="AP28" s="125">
        <v>457</v>
      </c>
      <c r="AQ28" s="27">
        <f t="shared" si="35"/>
        <v>96.61733615221986</v>
      </c>
      <c r="AR28" s="26">
        <f t="shared" si="19"/>
        <v>-16</v>
      </c>
      <c r="AS28" s="127">
        <v>164</v>
      </c>
      <c r="AT28" s="125">
        <v>122</v>
      </c>
      <c r="AU28" s="29">
        <f t="shared" si="31"/>
        <v>74.4</v>
      </c>
      <c r="AV28" s="28">
        <f t="shared" si="20"/>
        <v>-42</v>
      </c>
      <c r="AW28" s="125">
        <v>1035</v>
      </c>
      <c r="AX28" s="128">
        <v>587</v>
      </c>
      <c r="AY28" s="24">
        <f t="shared" si="21"/>
        <v>56.7</v>
      </c>
      <c r="AZ28" s="22">
        <f t="shared" si="22"/>
        <v>-448</v>
      </c>
      <c r="BA28" s="125">
        <v>928</v>
      </c>
      <c r="BB28" s="125">
        <v>1333</v>
      </c>
      <c r="BC28" s="118">
        <f t="shared" si="41"/>
        <v>143.64224137931035</v>
      </c>
      <c r="BD28" s="26">
        <f t="shared" si="42"/>
        <v>405</v>
      </c>
      <c r="BE28" s="125">
        <v>861</v>
      </c>
      <c r="BF28" s="125">
        <v>1261</v>
      </c>
      <c r="BG28" s="118">
        <f t="shared" si="25"/>
        <v>146.4576074332172</v>
      </c>
      <c r="BH28" s="26">
        <f t="shared" si="26"/>
        <v>400</v>
      </c>
      <c r="BI28" s="125">
        <v>628</v>
      </c>
      <c r="BJ28" s="125">
        <v>966</v>
      </c>
      <c r="BK28" s="118">
        <f t="shared" si="27"/>
        <v>153.82165605095543</v>
      </c>
      <c r="BL28" s="26">
        <f t="shared" si="28"/>
        <v>338</v>
      </c>
      <c r="BM28" s="125">
        <v>2272.022684310019</v>
      </c>
      <c r="BN28" s="125">
        <v>2804.8312883435583</v>
      </c>
      <c r="BO28" s="22">
        <f t="shared" si="29"/>
        <v>532.8086040335393</v>
      </c>
      <c r="BP28" s="129">
        <v>69</v>
      </c>
      <c r="BQ28" s="125">
        <v>96</v>
      </c>
      <c r="BR28" s="24">
        <f t="shared" si="30"/>
        <v>139.1</v>
      </c>
      <c r="BS28" s="22">
        <f t="shared" si="32"/>
        <v>27</v>
      </c>
      <c r="BT28" s="125">
        <v>4680.93</v>
      </c>
      <c r="BU28" s="125">
        <v>5547.67</v>
      </c>
      <c r="BV28" s="24">
        <f t="shared" si="36"/>
        <v>118.51640592788183</v>
      </c>
      <c r="BW28" s="26">
        <f t="shared" si="37"/>
        <v>866.7399999999998</v>
      </c>
    </row>
    <row r="29" spans="1:75" s="36" customFormat="1" ht="19.5" customHeight="1">
      <c r="A29" s="31" t="s">
        <v>96</v>
      </c>
      <c r="B29" s="125">
        <v>847</v>
      </c>
      <c r="C29" s="125">
        <v>834</v>
      </c>
      <c r="D29" s="27">
        <f t="shared" si="38"/>
        <v>98.46517119244392</v>
      </c>
      <c r="E29" s="26">
        <f t="shared" si="39"/>
        <v>-13</v>
      </c>
      <c r="F29" s="125">
        <v>669</v>
      </c>
      <c r="G29" s="125">
        <v>674</v>
      </c>
      <c r="H29" s="27">
        <f t="shared" si="2"/>
        <v>100.7473841554559</v>
      </c>
      <c r="I29" s="26">
        <f t="shared" si="3"/>
        <v>5</v>
      </c>
      <c r="J29" s="125">
        <v>194</v>
      </c>
      <c r="K29" s="125">
        <v>195</v>
      </c>
      <c r="L29" s="27">
        <f t="shared" si="4"/>
        <v>100.51546391752578</v>
      </c>
      <c r="M29" s="26">
        <f t="shared" si="5"/>
        <v>1</v>
      </c>
      <c r="N29" s="125">
        <v>412</v>
      </c>
      <c r="O29" s="125">
        <v>353</v>
      </c>
      <c r="P29" s="27">
        <f t="shared" si="6"/>
        <v>85.67961165048543</v>
      </c>
      <c r="Q29" s="26">
        <f t="shared" si="7"/>
        <v>-59</v>
      </c>
      <c r="R29" s="125">
        <v>161</v>
      </c>
      <c r="S29" s="125">
        <v>117</v>
      </c>
      <c r="T29" s="118">
        <f t="shared" si="8"/>
        <v>72.67080745341616</v>
      </c>
      <c r="U29" s="124">
        <f t="shared" si="9"/>
        <v>-44</v>
      </c>
      <c r="V29" s="157">
        <f t="shared" si="33"/>
        <v>39.1</v>
      </c>
      <c r="W29" s="157">
        <f t="shared" si="34"/>
        <v>33.1</v>
      </c>
      <c r="X29" s="118">
        <f t="shared" si="40"/>
        <v>-6</v>
      </c>
      <c r="Y29" s="126">
        <v>13</v>
      </c>
      <c r="Z29" s="126">
        <v>16</v>
      </c>
      <c r="AA29" s="118">
        <f t="shared" si="11"/>
        <v>123.07692307692308</v>
      </c>
      <c r="AB29" s="26">
        <f t="shared" si="12"/>
        <v>3</v>
      </c>
      <c r="AC29" s="125">
        <v>1396</v>
      </c>
      <c r="AD29" s="125">
        <v>978</v>
      </c>
      <c r="AE29" s="23">
        <f>AD29/AC29*100</f>
        <v>70.05730659025788</v>
      </c>
      <c r="AF29" s="22">
        <f>AD29-AC29</f>
        <v>-418</v>
      </c>
      <c r="AG29" s="125">
        <v>668</v>
      </c>
      <c r="AH29" s="125">
        <v>665</v>
      </c>
      <c r="AI29" s="23">
        <f>AH29/AG29*100</f>
        <v>99.55089820359282</v>
      </c>
      <c r="AJ29" s="22">
        <f>AH29-AG29</f>
        <v>-3</v>
      </c>
      <c r="AK29" s="139">
        <v>483</v>
      </c>
      <c r="AL29" s="139">
        <v>130</v>
      </c>
      <c r="AM29" s="23">
        <f t="shared" si="17"/>
        <v>26.91511387163561</v>
      </c>
      <c r="AN29" s="22">
        <f>AL29-AK29</f>
        <v>-353</v>
      </c>
      <c r="AO29" s="125">
        <v>267</v>
      </c>
      <c r="AP29" s="125">
        <v>201</v>
      </c>
      <c r="AQ29" s="27">
        <f t="shared" si="35"/>
        <v>75.28089887640449</v>
      </c>
      <c r="AR29" s="26">
        <f t="shared" si="19"/>
        <v>-66</v>
      </c>
      <c r="AS29" s="127">
        <v>70</v>
      </c>
      <c r="AT29" s="125">
        <v>73</v>
      </c>
      <c r="AU29" s="29">
        <f t="shared" si="31"/>
        <v>104.3</v>
      </c>
      <c r="AV29" s="28">
        <f t="shared" si="20"/>
        <v>3</v>
      </c>
      <c r="AW29" s="125">
        <v>416</v>
      </c>
      <c r="AX29" s="128">
        <v>367</v>
      </c>
      <c r="AY29" s="24">
        <f t="shared" si="21"/>
        <v>88.2</v>
      </c>
      <c r="AZ29" s="22">
        <f t="shared" si="22"/>
        <v>-49</v>
      </c>
      <c r="BA29" s="125">
        <v>346</v>
      </c>
      <c r="BB29" s="125">
        <v>387</v>
      </c>
      <c r="BC29" s="118">
        <f t="shared" si="41"/>
        <v>111.84971098265896</v>
      </c>
      <c r="BD29" s="26">
        <f t="shared" si="42"/>
        <v>41</v>
      </c>
      <c r="BE29" s="125">
        <v>328</v>
      </c>
      <c r="BF29" s="125">
        <v>372</v>
      </c>
      <c r="BG29" s="118">
        <f t="shared" si="25"/>
        <v>113.41463414634146</v>
      </c>
      <c r="BH29" s="26">
        <f t="shared" si="26"/>
        <v>44</v>
      </c>
      <c r="BI29" s="125">
        <v>272</v>
      </c>
      <c r="BJ29" s="125">
        <v>301</v>
      </c>
      <c r="BK29" s="118">
        <f t="shared" si="27"/>
        <v>110.66176470588236</v>
      </c>
      <c r="BL29" s="26">
        <f t="shared" si="28"/>
        <v>29</v>
      </c>
      <c r="BM29" s="125">
        <v>2748.166259168704</v>
      </c>
      <c r="BN29" s="125">
        <v>3201.4669926650367</v>
      </c>
      <c r="BO29" s="22">
        <f t="shared" si="29"/>
        <v>453.30073349633267</v>
      </c>
      <c r="BP29" s="129">
        <v>77</v>
      </c>
      <c r="BQ29" s="125">
        <v>12</v>
      </c>
      <c r="BR29" s="24">
        <f t="shared" si="30"/>
        <v>15.6</v>
      </c>
      <c r="BS29" s="22">
        <f t="shared" si="32"/>
        <v>-65</v>
      </c>
      <c r="BT29" s="125">
        <v>4241.57</v>
      </c>
      <c r="BU29" s="125">
        <v>4904.08</v>
      </c>
      <c r="BV29" s="24">
        <f t="shared" si="36"/>
        <v>115.61945223113142</v>
      </c>
      <c r="BW29" s="26">
        <f t="shared" si="37"/>
        <v>662.5100000000002</v>
      </c>
    </row>
    <row r="30" spans="1:75" s="36" customFormat="1" ht="15">
      <c r="A30" s="31" t="s">
        <v>109</v>
      </c>
      <c r="B30" s="125">
        <v>1672</v>
      </c>
      <c r="C30" s="125">
        <v>1477</v>
      </c>
      <c r="D30" s="27">
        <f t="shared" si="38"/>
        <v>88.33732057416267</v>
      </c>
      <c r="E30" s="26">
        <f t="shared" si="39"/>
        <v>-195</v>
      </c>
      <c r="F30" s="125">
        <v>1353</v>
      </c>
      <c r="G30" s="125">
        <v>1253</v>
      </c>
      <c r="H30" s="27">
        <f t="shared" si="2"/>
        <v>92.6090169992609</v>
      </c>
      <c r="I30" s="26">
        <f t="shared" si="3"/>
        <v>-100</v>
      </c>
      <c r="J30" s="125">
        <v>385</v>
      </c>
      <c r="K30" s="125">
        <v>435</v>
      </c>
      <c r="L30" s="27">
        <f t="shared" si="4"/>
        <v>112.98701298701299</v>
      </c>
      <c r="M30" s="26">
        <f t="shared" si="5"/>
        <v>50</v>
      </c>
      <c r="N30" s="125">
        <v>644</v>
      </c>
      <c r="O30" s="125">
        <v>471</v>
      </c>
      <c r="P30" s="27">
        <f t="shared" si="6"/>
        <v>73.13664596273291</v>
      </c>
      <c r="Q30" s="26">
        <f t="shared" si="7"/>
        <v>-173</v>
      </c>
      <c r="R30" s="125">
        <v>275</v>
      </c>
      <c r="S30" s="125">
        <v>171</v>
      </c>
      <c r="T30" s="118">
        <f t="shared" si="8"/>
        <v>62.18181818181818</v>
      </c>
      <c r="U30" s="124">
        <f t="shared" si="9"/>
        <v>-104</v>
      </c>
      <c r="V30" s="157">
        <f t="shared" si="33"/>
        <v>42.7</v>
      </c>
      <c r="W30" s="157">
        <f t="shared" si="34"/>
        <v>36.3</v>
      </c>
      <c r="X30" s="118">
        <f t="shared" si="40"/>
        <v>-6.400000000000006</v>
      </c>
      <c r="Y30" s="126">
        <v>80</v>
      </c>
      <c r="Z30" s="126">
        <v>46</v>
      </c>
      <c r="AA30" s="118">
        <f t="shared" si="11"/>
        <v>57.49999999999999</v>
      </c>
      <c r="AB30" s="26">
        <f t="shared" si="12"/>
        <v>-34</v>
      </c>
      <c r="AC30" s="125">
        <v>3411</v>
      </c>
      <c r="AD30" s="125">
        <v>1916</v>
      </c>
      <c r="AE30" s="23">
        <f>AD30/AC30*100</f>
        <v>56.17121078862504</v>
      </c>
      <c r="AF30" s="22">
        <f>AD30-AC30</f>
        <v>-1495</v>
      </c>
      <c r="AG30" s="125">
        <v>1337</v>
      </c>
      <c r="AH30" s="125">
        <v>1184</v>
      </c>
      <c r="AI30" s="23">
        <f>AH30/AG30*100</f>
        <v>88.55646970830216</v>
      </c>
      <c r="AJ30" s="22">
        <f>AH30-AG30</f>
        <v>-153</v>
      </c>
      <c r="AK30" s="139">
        <v>1335</v>
      </c>
      <c r="AL30" s="139">
        <v>217</v>
      </c>
      <c r="AM30" s="23">
        <f t="shared" si="17"/>
        <v>16.254681647940075</v>
      </c>
      <c r="AN30" s="22">
        <f>AL30-AK30</f>
        <v>-1118</v>
      </c>
      <c r="AO30" s="125">
        <v>144</v>
      </c>
      <c r="AP30" s="125">
        <v>60</v>
      </c>
      <c r="AQ30" s="27">
        <f t="shared" si="35"/>
        <v>41.66666666666667</v>
      </c>
      <c r="AR30" s="26">
        <f t="shared" si="19"/>
        <v>-84</v>
      </c>
      <c r="AS30" s="127">
        <v>191</v>
      </c>
      <c r="AT30" s="125">
        <v>147</v>
      </c>
      <c r="AU30" s="29">
        <f>ROUND(AT30/AS30*100,1)</f>
        <v>77</v>
      </c>
      <c r="AV30" s="28">
        <f>AT30-AS30</f>
        <v>-44</v>
      </c>
      <c r="AW30" s="125">
        <v>648</v>
      </c>
      <c r="AX30" s="128">
        <v>474</v>
      </c>
      <c r="AY30" s="24">
        <f>ROUND(AX30/AW30*100,1)</f>
        <v>73.1</v>
      </c>
      <c r="AZ30" s="22">
        <f>AX30-AW30</f>
        <v>-174</v>
      </c>
      <c r="BA30" s="125">
        <v>765</v>
      </c>
      <c r="BB30" s="125">
        <v>832</v>
      </c>
      <c r="BC30" s="118">
        <f t="shared" si="41"/>
        <v>108.75816993464052</v>
      </c>
      <c r="BD30" s="26">
        <f t="shared" si="42"/>
        <v>67</v>
      </c>
      <c r="BE30" s="125">
        <v>725</v>
      </c>
      <c r="BF30" s="125">
        <v>784</v>
      </c>
      <c r="BG30" s="118">
        <f t="shared" si="25"/>
        <v>108.13793103448275</v>
      </c>
      <c r="BH30" s="26">
        <f t="shared" si="26"/>
        <v>59</v>
      </c>
      <c r="BI30" s="125">
        <v>489</v>
      </c>
      <c r="BJ30" s="125">
        <v>595</v>
      </c>
      <c r="BK30" s="118">
        <f t="shared" si="27"/>
        <v>121.67689161554192</v>
      </c>
      <c r="BL30" s="26">
        <f t="shared" si="28"/>
        <v>106</v>
      </c>
      <c r="BM30" s="125">
        <v>1954.4615384615388</v>
      </c>
      <c r="BN30" s="125">
        <v>2683.273596176822</v>
      </c>
      <c r="BO30" s="22">
        <f>BN30-BM30</f>
        <v>728.8120577152833</v>
      </c>
      <c r="BP30" s="129">
        <v>18</v>
      </c>
      <c r="BQ30" s="125">
        <v>10</v>
      </c>
      <c r="BR30" s="24">
        <f t="shared" si="30"/>
        <v>55.6</v>
      </c>
      <c r="BS30" s="22">
        <f>BQ30-BP30</f>
        <v>-8</v>
      </c>
      <c r="BT30" s="125">
        <v>4564.28</v>
      </c>
      <c r="BU30" s="125">
        <v>5827.3</v>
      </c>
      <c r="BV30" s="24">
        <f t="shared" si="36"/>
        <v>127.67183433093501</v>
      </c>
      <c r="BW30" s="26">
        <f t="shared" si="37"/>
        <v>1263.0200000000004</v>
      </c>
    </row>
    <row r="31" spans="5:17" s="36" customFormat="1" ht="12.75">
      <c r="E31" s="37"/>
      <c r="I31" s="37"/>
      <c r="J31" s="37"/>
      <c r="K31" s="37"/>
      <c r="L31" s="37"/>
      <c r="M31" s="37"/>
      <c r="N31" s="37"/>
      <c r="O31" s="37"/>
      <c r="P31" s="37"/>
      <c r="Q31" s="37"/>
    </row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pans="29:40" s="36" customFormat="1" ht="12.75"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29:40" s="36" customFormat="1" ht="12.75"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pans="29:40" s="16" customFormat="1" ht="12.75"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29:40" s="16" customFormat="1" ht="12.75"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</sheetData>
  <sheetProtection/>
  <mergeCells count="81">
    <mergeCell ref="BP4:BS6"/>
    <mergeCell ref="BI4:BL4"/>
    <mergeCell ref="BI5:BL6"/>
    <mergeCell ref="B2:X2"/>
    <mergeCell ref="B3:X3"/>
    <mergeCell ref="B4:E6"/>
    <mergeCell ref="B7:B8"/>
    <mergeCell ref="C7:C8"/>
    <mergeCell ref="D7:E7"/>
    <mergeCell ref="G7:G8"/>
    <mergeCell ref="AQ7:AR7"/>
    <mergeCell ref="AS7:AS8"/>
    <mergeCell ref="BQ7:BQ8"/>
    <mergeCell ref="BF7:BF8"/>
    <mergeCell ref="BG7:BH7"/>
    <mergeCell ref="BI7:BI8"/>
    <mergeCell ref="BM7:BM8"/>
    <mergeCell ref="H7:I7"/>
    <mergeCell ref="BE4:BH6"/>
    <mergeCell ref="O7:O8"/>
    <mergeCell ref="P7:Q7"/>
    <mergeCell ref="R4:U6"/>
    <mergeCell ref="Y4:AB6"/>
    <mergeCell ref="AS4:AV6"/>
    <mergeCell ref="BA4:BD6"/>
    <mergeCell ref="BA7:BA8"/>
    <mergeCell ref="BB7:BB8"/>
    <mergeCell ref="R7:R8"/>
    <mergeCell ref="AP7:AP8"/>
    <mergeCell ref="AW7:AX7"/>
    <mergeCell ref="AY7:AZ7"/>
    <mergeCell ref="AI7:AJ7"/>
    <mergeCell ref="AT7:AT8"/>
    <mergeCell ref="BR7:BS7"/>
    <mergeCell ref="A4:A8"/>
    <mergeCell ref="F4:I6"/>
    <mergeCell ref="N4:Q6"/>
    <mergeCell ref="F7:F8"/>
    <mergeCell ref="N7:N8"/>
    <mergeCell ref="Z7:Z8"/>
    <mergeCell ref="X7:X8"/>
    <mergeCell ref="K7:K8"/>
    <mergeCell ref="L7:M7"/>
    <mergeCell ref="S7:S8"/>
    <mergeCell ref="AO4:AR6"/>
    <mergeCell ref="BE7:BE8"/>
    <mergeCell ref="BT4:BW6"/>
    <mergeCell ref="BT7:BT8"/>
    <mergeCell ref="BU7:BU8"/>
    <mergeCell ref="BV7:BW7"/>
    <mergeCell ref="BK7:BL7"/>
    <mergeCell ref="AO7:AO8"/>
    <mergeCell ref="AW4:AZ6"/>
    <mergeCell ref="AC7:AC8"/>
    <mergeCell ref="AA7:AB7"/>
    <mergeCell ref="BP7:BP8"/>
    <mergeCell ref="BM4:BO6"/>
    <mergeCell ref="AC4:AF6"/>
    <mergeCell ref="AG5:AJ6"/>
    <mergeCell ref="AG4:AN4"/>
    <mergeCell ref="AK5:AN6"/>
    <mergeCell ref="AE7:AF7"/>
    <mergeCell ref="AK7:AK8"/>
    <mergeCell ref="BO7:BO8"/>
    <mergeCell ref="BN7:BN8"/>
    <mergeCell ref="AM7:AN7"/>
    <mergeCell ref="AG7:AG8"/>
    <mergeCell ref="AH7:AH8"/>
    <mergeCell ref="AD7:AD8"/>
    <mergeCell ref="AL7:AL8"/>
    <mergeCell ref="BJ7:BJ8"/>
    <mergeCell ref="AU7:AV7"/>
    <mergeCell ref="BC7:BD7"/>
    <mergeCell ref="Y7:Y8"/>
    <mergeCell ref="J4:M4"/>
    <mergeCell ref="J5:M6"/>
    <mergeCell ref="V4:X6"/>
    <mergeCell ref="V7:V8"/>
    <mergeCell ref="W7:W8"/>
    <mergeCell ref="T7:U7"/>
    <mergeCell ref="J7:J8"/>
  </mergeCells>
  <printOptions horizontalCentered="1" verticalCentered="1"/>
  <pageMargins left="0" right="0" top="0.15748031496062992" bottom="0" header="0.15748031496062992" footer="0"/>
  <pageSetup fitToWidth="3" horizontalDpi="600" verticalDpi="600" orientation="landscape" paperSize="9" scale="83" r:id="rId1"/>
  <colBreaks count="3" manualBreakCount="3">
    <brk id="24" min="1" max="29" man="1"/>
    <brk id="40" min="1" max="29" man="1"/>
    <brk id="56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Statist</cp:lastModifiedBy>
  <cp:lastPrinted>2020-04-14T12:41:17Z</cp:lastPrinted>
  <dcterms:created xsi:type="dcterms:W3CDTF">2017-11-17T08:56:41Z</dcterms:created>
  <dcterms:modified xsi:type="dcterms:W3CDTF">2020-05-13T08:06:57Z</dcterms:modified>
  <cp:category/>
  <cp:version/>
  <cp:contentType/>
  <cp:contentStatus/>
</cp:coreProperties>
</file>