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65524" windowWidth="11544" windowHeight="9648" tabRatio="573" activeTab="7"/>
  </bookViews>
  <sheets>
    <sheet name="0" sheetId="1" r:id="rId1"/>
    <sheet name="1 " sheetId="2" r:id="rId2"/>
    <sheet name="2" sheetId="3" r:id="rId3"/>
    <sheet name=" 3 " sheetId="4" r:id="rId4"/>
    <sheet name="4 " sheetId="5" r:id="rId5"/>
    <sheet name="5 " sheetId="6" r:id="rId6"/>
    <sheet name="6 " sheetId="7" r:id="rId7"/>
    <sheet name="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>#REF!</definedName>
    <definedName name="_lastColumn" localSheetId="4">#REF!</definedName>
    <definedName name="_lastColumn" localSheetId="5">#REF!</definedName>
    <definedName name="_lastColumn">#REF!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4" hidden="1">'4 '!#REF!</definedName>
    <definedName name="ACwvu.форма7." localSheetId="5" hidden="1">'5 '!#REF!</definedName>
    <definedName name="date.e" localSheetId="3">'[1]Sheet1 (3)'!#REF!</definedName>
    <definedName name="date.e" localSheetId="2">'[2]Sheet1 (3)'!#REF!</definedName>
    <definedName name="date.e" localSheetId="4">'[2]Sheet1 (3)'!#REF!</definedName>
    <definedName name="date.e" localSheetId="5">'[2]Sheet1 (3)'!#REF!</definedName>
    <definedName name="date.e" localSheetId="6">'[3]Sheet1 (3)'!#REF!</definedName>
    <definedName name="date.e" localSheetId="7">'[1]Sheet1 (3)'!#REF!</definedName>
    <definedName name="date.e">'[1]Sheet1 (3)'!#REF!</definedName>
    <definedName name="date_b" localSheetId="3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3">'[1]Sheet1 (2)'!#REF!</definedName>
    <definedName name="date_e" localSheetId="2">'[2]Sheet1 (2)'!#REF!</definedName>
    <definedName name="date_e" localSheetId="4">'[2]Sheet1 (2)'!#REF!</definedName>
    <definedName name="date_e" localSheetId="5">'[2]Sheet1 (2)'!#REF!</definedName>
    <definedName name="date_e" localSheetId="6">'[3]Sheet1 (2)'!#REF!</definedName>
    <definedName name="date_e" localSheetId="7">'[1]Sheet1 (2)'!#REF!</definedName>
    <definedName name="date_e">'[1]Sheet1 (2)'!#REF!</definedName>
    <definedName name="Excel_BuiltIn_Print_Area_1" localSheetId="3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>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'[4]Sheet3'!$A$3</definedName>
    <definedName name="hjj" localSheetId="2">'[5]Sheet3'!$A$3</definedName>
    <definedName name="hjj" localSheetId="4">'[4]Sheet3'!$A$3</definedName>
    <definedName name="hjj" localSheetId="5">'[4]Sheet3'!$A$3</definedName>
    <definedName name="hjj" localSheetId="6">'[6]Sheet3'!$A$3</definedName>
    <definedName name="hjj">'[7]Sheet3'!$A$3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3">'[1]Sheet1 (2)'!#REF!</definedName>
    <definedName name="lcz" localSheetId="2">'[2]Sheet1 (2)'!#REF!</definedName>
    <definedName name="lcz" localSheetId="4">'[2]Sheet1 (2)'!#REF!</definedName>
    <definedName name="lcz" localSheetId="5">'[2]Sheet1 (2)'!#REF!</definedName>
    <definedName name="lcz" localSheetId="6">'[3]Sheet1 (2)'!#REF!</definedName>
    <definedName name="lcz" localSheetId="7">'[1]Sheet1 (2)'!#REF!</definedName>
    <definedName name="lcz">'[1]Sheet1 (2)'!#REF!</definedName>
    <definedName name="name_cz" localSheetId="3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3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3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4" hidden="1">'4 '!#REF!</definedName>
    <definedName name="Swvu.форма7." localSheetId="5" hidden="1">'5 '!#REF!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3">' 3 '!$B:$B</definedName>
    <definedName name="_xlnm.Print_Titles" localSheetId="4">'4 '!$A:$A</definedName>
    <definedName name="_xlnm.Print_Titles" localSheetId="5">'5 '!$A:$A</definedName>
    <definedName name="_xlnm.Print_Titles" localSheetId="7">'7'!$A:$A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 3 '!$B$1:$F$28</definedName>
    <definedName name="_xlnm.Print_Area" localSheetId="1">'1 '!$A$1:$C$9</definedName>
    <definedName name="_xlnm.Print_Area" localSheetId="2">'2'!$A$1:$M$33</definedName>
    <definedName name="_xlnm.Print_Area" localSheetId="4">'4 '!$A$1:$E$25</definedName>
    <definedName name="_xlnm.Print_Area" localSheetId="5">'5 '!$A$1:$E$15</definedName>
    <definedName name="_xlnm.Print_Area" localSheetId="6">'6 '!$A$1:$E$30</definedName>
    <definedName name="_xlnm.Print_Area" localSheetId="7">'7'!$A$2:$BW$30</definedName>
    <definedName name="олд" localSheetId="0">'[3]Sheet1 (3)'!#REF!</definedName>
    <definedName name="олд" localSheetId="1">'[3]Sheet1 (3)'!#REF!</definedName>
    <definedName name="олд" localSheetId="2">'[3]Sheet1 (3)'!#REF!</definedName>
    <definedName name="олд" localSheetId="4">'[3]Sheet1 (3)'!#REF!</definedName>
    <definedName name="олд" localSheetId="5">'[3]Sheet1 (3)'!#REF!</definedName>
    <definedName name="олд" localSheetId="6">'[3]Sheet1 (3)'!#REF!</definedName>
    <definedName name="олд">'[3]Sheet1 (3)'!#REF!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'[8]Sheet3'!$A$2</definedName>
    <definedName name="ц" localSheetId="2">'[9]Sheet3'!$A$2</definedName>
    <definedName name="ц" localSheetId="4">'[8]Sheet3'!$A$2</definedName>
    <definedName name="ц" localSheetId="5">'[8]Sheet3'!$A$2</definedName>
    <definedName name="ц" localSheetId="6">'[10]Sheet3'!$A$2</definedName>
    <definedName name="ц">'[11]Sheet3'!$A$2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<sst xmlns="http://schemas.openxmlformats.org/spreadsheetml/2006/main" count="321" uniqueCount="211">
  <si>
    <t>Показник</t>
  </si>
  <si>
    <t>зміна значення</t>
  </si>
  <si>
    <t>%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</si>
  <si>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</si>
  <si>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</si>
  <si>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</si>
  <si>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</si>
  <si>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</si>
  <si>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</si>
  <si>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</si>
  <si>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</si>
  <si>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</si>
  <si>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</si>
  <si>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</si>
  <si>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</si>
  <si>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</si>
  <si>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</si>
  <si>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</si>
  <si>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</si>
  <si>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</si>
  <si>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</si>
  <si>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</si>
  <si>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</si>
  <si>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</si>
  <si>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</si>
  <si>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</si>
  <si>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</si>
  <si>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</si>
  <si>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</si>
  <si>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</si>
  <si>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</si>
  <si>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</si>
  <si>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</si>
  <si>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</si>
  <si>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</si>
  <si>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</si>
  <si>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</si>
  <si>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</si>
  <si>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</si>
  <si>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</si>
  <si>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</si>
  <si>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</si>
  <si>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</si>
  <si>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</si>
  <si>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</si>
  <si>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</si>
  <si>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</si>
  <si>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</si>
  <si>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</si>
  <si>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</si>
  <si>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</si>
  <si>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</si>
  <si>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</si>
  <si>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</si>
  <si>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</si>
  <si>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</si>
  <si>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</si>
  <si>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</si>
  <si>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</si>
  <si>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</si>
  <si>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</si>
  <si>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</si>
  <si>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</si>
  <si>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</si>
  <si>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</si>
  <si>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</si>
  <si>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</si>
  <si>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</si>
  <si>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</si>
  <si>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</si>
  <si>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</si>
  <si>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</si>
  <si>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</si>
  <si>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</si>
  <si>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</si>
  <si>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</si>
  <si>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</si>
  <si>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</si>
  <si>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</si>
  <si>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</si>
  <si>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</si>
  <si>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Надання послуг службою зайнятості Запорізької області</t>
  </si>
  <si>
    <t>Чисельність осіб, які брали участь у громадських  та інших роботах тимчасового характеру</t>
  </si>
  <si>
    <t>Запорізька область</t>
  </si>
  <si>
    <t>Запорізький МЦЗ</t>
  </si>
  <si>
    <t xml:space="preserve"> + (-)                            осіб</t>
  </si>
  <si>
    <t xml:space="preserve"> + (-)                       осіб</t>
  </si>
  <si>
    <t xml:space="preserve">Діяльність Запорізької обласної служби зайнятості </t>
  </si>
  <si>
    <t>К-Дніпровська філія</t>
  </si>
  <si>
    <t>Токмацька філія</t>
  </si>
  <si>
    <t>Пологівська філія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</si>
  <si>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</si>
  <si>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</si>
  <si>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>з них, особи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</si>
  <si>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</si>
  <si>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</si>
  <si>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</si>
  <si>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</si>
  <si>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</si>
  <si>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</si>
  <si>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 xml:space="preserve"> 2018 р.</t>
  </si>
  <si>
    <t>Станом на дату: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</si>
  <si>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</si>
  <si>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</si>
  <si>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</si>
  <si>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</si>
  <si>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</si>
  <si>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</si>
  <si>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</si>
  <si>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</si>
  <si>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</si>
  <si>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</si>
  <si>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Продовження</t>
  </si>
  <si>
    <r>
      <t xml:space="preserve">Мали статус                           безробітного, </t>
    </r>
    <r>
      <rPr>
        <i/>
        <sz val="12"/>
        <rFont val="Times New Roman"/>
        <family val="1"/>
      </rPr>
      <t>осіб</t>
    </r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</si>
  <si>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</si>
  <si>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</si>
  <si>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отримали роботу                                       (у т.ч. до набуття статусу безробітного), </t>
    </r>
    <r>
      <rPr>
        <i/>
        <sz val="12"/>
        <rFont val="Times New Roman"/>
        <family val="1"/>
      </rPr>
      <t>осіб</t>
    </r>
  </si>
  <si>
    <r>
      <t>Працевлаштовано до набуття статусу  безробітного,</t>
    </r>
    <r>
      <rPr>
        <i/>
        <sz val="11"/>
        <rFont val="Times New Roman"/>
        <family val="1"/>
      </rPr>
      <t xml:space="preserve"> осіб</t>
    </r>
  </si>
  <si>
    <t>Питома вага працевлашто-           ваних до набуття статусу безробітного,%</t>
  </si>
  <si>
    <t>різ-ниця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</si>
  <si>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</si>
  <si>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</si>
  <si>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</si>
  <si>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t>з них:</t>
  </si>
  <si>
    <r>
      <t xml:space="preserve">отримують допомогу                             по безробіттю, </t>
    </r>
    <r>
      <rPr>
        <i/>
        <sz val="11"/>
        <rFont val="Times New Roman"/>
        <family val="1"/>
      </rPr>
      <t>осіб</t>
    </r>
  </si>
  <si>
    <r>
      <t xml:space="preserve">Середній розмір заробітної плати у вакансіях, </t>
    </r>
    <r>
      <rPr>
        <i/>
        <sz val="12"/>
        <rFont val="Times New Roman"/>
        <family val="1"/>
      </rPr>
      <t>грн.</t>
    </r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</si>
  <si>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одиниць</t>
    </r>
  </si>
  <si>
    <t>(за даними Головного управління статистики у Запорізькій області)</t>
  </si>
  <si>
    <r>
      <t>Зайняте населення</t>
    </r>
    <r>
      <rPr>
        <sz val="15"/>
        <rFont val="Times New Roman"/>
        <family val="1"/>
      </rPr>
      <t>, тис.осіб</t>
    </r>
  </si>
  <si>
    <r>
      <t>Безробітне населення                                               (за методологією МОП)</t>
    </r>
    <r>
      <rPr>
        <sz val="15"/>
        <rFont val="Times New Roman"/>
        <family val="1"/>
      </rPr>
      <t>, тис.осіб</t>
    </r>
  </si>
  <si>
    <t xml:space="preserve">Рівень безробіття (за методологією МОП), % </t>
  </si>
  <si>
    <t xml:space="preserve"> 2019 р.</t>
  </si>
  <si>
    <t>Робоча сила, (тис. осіб)</t>
  </si>
  <si>
    <t>Рівень участі населення в робочій силі, (%)</t>
  </si>
  <si>
    <t>(за даними обстеження робочої сили)</t>
  </si>
  <si>
    <t>різниця</t>
  </si>
  <si>
    <t xml:space="preserve">   Питома вага працевлаштованих до набуття статусу  безробітного, %</t>
  </si>
  <si>
    <t>Всього отримали ваучер на навчання, осіб</t>
  </si>
  <si>
    <t>Всього отримували послуги,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</si>
  <si>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</si>
  <si>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</si>
  <si>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</si>
  <si>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 xml:space="preserve">  - з компенсацією витрат роботодавцю єдиного внеску, осіб</t>
  </si>
  <si>
    <t xml:space="preserve">  - шляхом одноразової виплати допомоги по безробіттю,  осіб</t>
  </si>
  <si>
    <t>Проходили професійне навчання безробітні, осіб</t>
  </si>
  <si>
    <t xml:space="preserve">    з них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</si>
  <si>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</si>
  <si>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</si>
  <si>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</si>
  <si>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</si>
  <si>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вакансій, одиниць</t>
  </si>
  <si>
    <t>Середній розмір заробітної плати у вакансіях, грн.</t>
  </si>
  <si>
    <r>
      <rPr>
        <i/>
        <sz val="14"/>
        <rFont val="Times New Roman"/>
        <family val="1"/>
      </rPr>
      <t xml:space="preserve">з них, </t>
    </r>
    <r>
      <rPr>
        <b/>
        <sz val="14"/>
        <rFont val="Times New Roman"/>
        <family val="1"/>
      </rPr>
      <t>мали статус безробітного,  осіб</t>
    </r>
  </si>
  <si>
    <t>Кількість вакансій по формі 3-ПН, одиниць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</si>
  <si>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</si>
  <si>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Всього отримують послуги на кінець періоду, осіб</t>
  </si>
  <si>
    <t>Показники робочої сили Запорізької області за 2019 рік</t>
  </si>
  <si>
    <r>
      <t xml:space="preserve">15 років і старше - </t>
    </r>
    <r>
      <rPr>
        <b/>
        <sz val="14"/>
        <color indexed="8"/>
        <rFont val="Times New Roman"/>
        <family val="1"/>
      </rPr>
      <t>745,2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</si>
  <si>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741,6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</si>
  <si>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707,7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</si>
  <si>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51,2%</t>
    </r>
  </si>
  <si>
    <r>
      <t xml:space="preserve">15-70 років - </t>
    </r>
    <r>
      <rPr>
        <b/>
        <sz val="14"/>
        <color indexed="8"/>
        <rFont val="Times New Roman"/>
        <family val="1"/>
      </rPr>
      <t>58,1,%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</si>
  <si>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68,5%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</si>
  <si>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77,5 тис. осіб</t>
    </r>
  </si>
  <si>
    <r>
      <t xml:space="preserve">15-70 років - </t>
    </r>
    <r>
      <rPr>
        <b/>
        <sz val="14"/>
        <color indexed="8"/>
        <rFont val="Times New Roman"/>
        <family val="1"/>
      </rPr>
      <t>77,5 тис. осіб</t>
    </r>
  </si>
  <si>
    <r>
      <t xml:space="preserve">працездатного віку - </t>
    </r>
    <r>
      <rPr>
        <b/>
        <sz val="14"/>
        <color indexed="8"/>
        <rFont val="Times New Roman"/>
        <family val="1"/>
      </rPr>
      <t>77,5 тис. осіб</t>
    </r>
  </si>
  <si>
    <r>
      <t xml:space="preserve">15 років і старше - </t>
    </r>
    <r>
      <rPr>
        <b/>
        <sz val="14"/>
        <color indexed="8"/>
        <rFont val="Times New Roman"/>
        <family val="1"/>
      </rPr>
      <t>9,4%</t>
    </r>
  </si>
  <si>
    <r>
      <t xml:space="preserve">15-70 років - </t>
    </r>
    <r>
      <rPr>
        <b/>
        <sz val="14"/>
        <color indexed="8"/>
        <rFont val="Times New Roman"/>
        <family val="1"/>
      </rPr>
      <t>9,5%</t>
    </r>
  </si>
  <si>
    <r>
      <t>працездатного віку -</t>
    </r>
    <r>
      <rPr>
        <b/>
        <sz val="14"/>
        <color indexed="8"/>
        <rFont val="Times New Roman"/>
        <family val="1"/>
      </rPr>
      <t xml:space="preserve"> 9,9%</t>
    </r>
  </si>
  <si>
    <t>Робоча сила у віці 15-70 років у середньому 
за 2018 -2019 рр.                                                                                                                                                   по Запорізькій області</t>
  </si>
  <si>
    <t xml:space="preserve">Робоча сила віком 15-70 років за 2018 -2019 рр.  </t>
  </si>
  <si>
    <t>у 6,1 р.</t>
  </si>
  <si>
    <t>у 3,2 р.</t>
  </si>
  <si>
    <t>у 1,7 р.</t>
  </si>
  <si>
    <t>у 1,9 р.</t>
  </si>
  <si>
    <t>у 2,5 р.</t>
  </si>
  <si>
    <t>у 2,4 р.</t>
  </si>
  <si>
    <t xml:space="preserve"> Працевлаштовано безробітних за направленням служби зайнятості та самостійно</t>
  </si>
  <si>
    <t>у 40,8 р.</t>
  </si>
  <si>
    <t>у 5,0 р.</t>
  </si>
  <si>
    <t>у 1,6 р.</t>
  </si>
  <si>
    <t>у 1,5 р.</t>
  </si>
  <si>
    <t xml:space="preserve"> у січні-травні 2019-2020 рр.</t>
  </si>
  <si>
    <t>січень-травень
2019 р.</t>
  </si>
  <si>
    <t>січень-травень
2020 р.</t>
  </si>
  <si>
    <t>Інформація щодо запланованого масового вивільнення працівників  
по Запорізькій області  за січень-травень 2019-2020 рр.</t>
  </si>
  <si>
    <t>Інформація щодо запланованого масового вивільнення працівників                                                                                             по Запорізькій області за січень-травень 2019-2020 рр.</t>
  </si>
  <si>
    <t>за січень-травень 2019-2020 рр.</t>
  </si>
  <si>
    <t>у 2,9 р.</t>
  </si>
  <si>
    <t>у 4,2 р.</t>
  </si>
  <si>
    <t>у 14,3 р.</t>
  </si>
  <si>
    <t>у 2,1 р.</t>
  </si>
  <si>
    <t>у 21,1 р.</t>
  </si>
  <si>
    <t>у 28,7 р.</t>
  </si>
  <si>
    <t>у 2,2 р.</t>
  </si>
  <si>
    <t>у 1,2 р.</t>
  </si>
  <si>
    <t>у 7,8 р.</t>
  </si>
  <si>
    <t>у 16,4 р.</t>
  </si>
  <si>
    <t>у 2,7 р.</t>
  </si>
  <si>
    <t>у 23,8 р.</t>
  </si>
  <si>
    <t>у 4,3 р.</t>
  </si>
  <si>
    <t>у 4,4 р.</t>
  </si>
  <si>
    <t>у 9,0 р.</t>
  </si>
  <si>
    <t>у 2,6 р.</t>
  </si>
  <si>
    <t xml:space="preserve">  0,0 в.п.</t>
  </si>
  <si>
    <t>Середній розмір допомоги по безробіттю, у травні, грн.</t>
  </si>
  <si>
    <t>1 червня 2019 р.</t>
  </si>
  <si>
    <t>1 червня 2020 р.</t>
  </si>
  <si>
    <t xml:space="preserve"> + 626 грн.</t>
  </si>
  <si>
    <t xml:space="preserve"> + 586 грн.</t>
  </si>
  <si>
    <r>
      <t>Середній розмір допомоги по безробіттю у травні,</t>
    </r>
    <r>
      <rPr>
        <i/>
        <sz val="11"/>
        <rFont val="Times New Roman"/>
        <family val="1"/>
      </rPr>
      <t xml:space="preserve"> грн.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</si>
</sst>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%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name val="Times New Roman"/>
      <family val="1"/>
    </font>
    <font>
      <sz val="10.5"/>
      <name val="Times New Roman"/>
      <family val="1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2"/>
      <color indexed="8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 Cyr"/>
      <family val="0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 Cyr"/>
      <family val="0"/>
    </font>
    <font>
      <b/>
      <sz val="18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double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3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86" fillId="42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86" fillId="43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86" fillId="4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86" fillId="4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86" fillId="46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86" fillId="47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35" borderId="0" applyNumberFormat="0" applyBorder="0" applyAlignment="0" applyProtection="0"/>
    <xf numFmtId="0" fontId="47" fillId="23" borderId="0" applyNumberFormat="0" applyBorder="0" applyAlignment="0" applyProtection="0"/>
    <xf numFmtId="0" fontId="47" fillId="25" borderId="0" applyNumberFormat="0" applyBorder="0" applyAlignment="0" applyProtection="0"/>
    <xf numFmtId="0" fontId="47" fillId="37" borderId="0" applyNumberFormat="0" applyBorder="0" applyAlignment="0" applyProtection="0"/>
    <xf numFmtId="0" fontId="47" fillId="39" borderId="0" applyNumberFormat="0" applyBorder="0" applyAlignment="0" applyProtection="0"/>
    <xf numFmtId="0" fontId="47" fillId="41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0" fontId="52" fillId="58" borderId="2" applyNumberFormat="0" applyAlignment="0" applyProtection="0"/>
    <xf numFmtId="0" fontId="52" fillId="59" borderId="2" applyNumberFormat="0" applyAlignment="0" applyProtection="0"/>
    <xf numFmtId="0" fontId="55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48" fillId="12" borderId="1" applyNumberFormat="0" applyAlignment="0" applyProtection="0"/>
    <xf numFmtId="0" fontId="48" fillId="13" borderId="1" applyNumberFormat="0" applyAlignment="0" applyProtection="0"/>
    <xf numFmtId="0" fontId="56" fillId="0" borderId="6" applyNumberFormat="0" applyFill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64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86" fillId="64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86" fillId="65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/>
    <xf numFmtId="0" fontId="86" fillId="66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86" fillId="67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86" fillId="6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86" fillId="69" borderId="0" applyNumberFormat="0" applyBorder="0" applyAlignment="0" applyProtection="0"/>
    <xf numFmtId="0" fontId="47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49" borderId="0" applyNumberFormat="0" applyBorder="0" applyAlignment="0" applyProtection="0"/>
    <xf numFmtId="0" fontId="47" fillId="51" borderId="0" applyNumberFormat="0" applyBorder="0" applyAlignment="0" applyProtection="0"/>
    <xf numFmtId="0" fontId="47" fillId="53" borderId="0" applyNumberFormat="0" applyBorder="0" applyAlignment="0" applyProtection="0"/>
    <xf numFmtId="0" fontId="47" fillId="37" borderId="0" applyNumberFormat="0" applyBorder="0" applyAlignment="0" applyProtection="0"/>
    <xf numFmtId="0" fontId="47" fillId="39" borderId="0" applyNumberFormat="0" applyBorder="0" applyAlignment="0" applyProtection="0"/>
    <xf numFmtId="0" fontId="47" fillId="55" borderId="0" applyNumberFormat="0" applyBorder="0" applyAlignment="0" applyProtection="0"/>
    <xf numFmtId="0" fontId="48" fillId="13" borderId="1" applyNumberFormat="0" applyAlignment="0" applyProtection="0"/>
    <xf numFmtId="0" fontId="87" fillId="70" borderId="10" applyNumberFormat="0" applyAlignment="0" applyProtection="0"/>
    <xf numFmtId="0" fontId="48" fillId="13" borderId="1" applyNumberFormat="0" applyAlignment="0" applyProtection="0"/>
    <xf numFmtId="0" fontId="88" fillId="71" borderId="11" applyNumberFormat="0" applyAlignment="0" applyProtection="0"/>
    <xf numFmtId="0" fontId="49" fillId="56" borderId="8" applyNumberFormat="0" applyAlignment="0" applyProtection="0"/>
    <xf numFmtId="0" fontId="49" fillId="57" borderId="8" applyNumberFormat="0" applyAlignment="0" applyProtection="0"/>
    <xf numFmtId="0" fontId="89" fillId="71" borderId="10" applyNumberFormat="0" applyAlignment="0" applyProtection="0"/>
    <xf numFmtId="0" fontId="50" fillId="56" borderId="1" applyNumberFormat="0" applyAlignment="0" applyProtection="0"/>
    <xf numFmtId="0" fontId="50" fillId="5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7" borderId="0" applyNumberFormat="0" applyBorder="0" applyAlignment="0" applyProtection="0"/>
    <xf numFmtId="0" fontId="90" fillId="0" borderId="12" applyNumberFormat="0" applyFill="0" applyAlignment="0" applyProtection="0"/>
    <xf numFmtId="0" fontId="91" fillId="0" borderId="13" applyNumberFormat="0" applyFill="0" applyAlignment="0" applyProtection="0"/>
    <xf numFmtId="0" fontId="92" fillId="0" borderId="14" applyNumberFormat="0" applyFill="0" applyAlignment="0" applyProtection="0"/>
    <xf numFmtId="0" fontId="92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3" fillId="0" borderId="15" applyNumberFormat="0" applyFill="0" applyAlignment="0" applyProtection="0"/>
    <xf numFmtId="0" fontId="51" fillId="0" borderId="9" applyNumberFormat="0" applyFill="0" applyAlignment="0" applyProtection="0"/>
    <xf numFmtId="0" fontId="52" fillId="59" borderId="2" applyNumberFormat="0" applyAlignment="0" applyProtection="0"/>
    <xf numFmtId="0" fontId="94" fillId="72" borderId="16" applyNumberFormat="0" applyAlignment="0" applyProtection="0"/>
    <xf numFmtId="0" fontId="52" fillId="59" borderId="2" applyNumberFormat="0" applyAlignment="0" applyProtection="0"/>
    <xf numFmtId="0" fontId="95" fillId="0" borderId="0" applyNumberFormat="0" applyFill="0" applyBorder="0" applyAlignment="0" applyProtection="0"/>
    <xf numFmtId="0" fontId="96" fillId="73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0" fontId="50" fillId="57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9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98" fillId="74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9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5" borderId="17" applyNumberFormat="0" applyFon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0" fontId="1" fillId="62" borderId="7" applyNumberFormat="0" applyFont="0" applyAlignment="0" applyProtection="0"/>
    <xf numFmtId="0" fontId="1" fillId="62" borderId="7" applyNumberFormat="0" applyFont="0" applyAlignment="0" applyProtection="0"/>
    <xf numFmtId="0" fontId="1" fillId="63" borderId="7" applyNumberFormat="0" applyAlignment="0" applyProtection="0"/>
    <xf numFmtId="9" fontId="0" fillId="0" borderId="0" applyFont="0" applyFill="0" applyBorder="0" applyAlignment="0" applyProtection="0"/>
    <xf numFmtId="0" fontId="49" fillId="57" borderId="8" applyNumberFormat="0" applyAlignment="0" applyProtection="0"/>
    <xf numFmtId="0" fontId="100" fillId="0" borderId="18" applyNumberFormat="0" applyFill="0" applyAlignment="0" applyProtection="0"/>
    <xf numFmtId="0" fontId="53" fillId="61" borderId="0" applyNumberFormat="0" applyBorder="0" applyAlignment="0" applyProtection="0"/>
    <xf numFmtId="0" fontId="45" fillId="0" borderId="0">
      <alignment/>
      <protection/>
    </xf>
    <xf numFmtId="0" fontId="18" fillId="0" borderId="0">
      <alignment/>
      <protection/>
    </xf>
    <xf numFmtId="0" fontId="101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1" fillId="0" borderId="0" applyFont="0" applyFill="0" applyBorder="0" applyAlignment="0" applyProtection="0"/>
    <xf numFmtId="0" fontId="102" fillId="76" borderId="0" applyNumberFormat="0" applyBorder="0" applyAlignment="0" applyProtection="0"/>
    <xf numFmtId="0" fontId="58" fillId="7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0" borderId="0" xfId="282">
      <alignment/>
      <protection/>
    </xf>
    <xf numFmtId="0" fontId="2" fillId="0" borderId="0" xfId="282" applyFont="1" applyAlignment="1">
      <alignment horizontal="left" vertical="center"/>
      <protection/>
    </xf>
    <xf numFmtId="3" fontId="2" fillId="0" borderId="0" xfId="282" applyNumberFormat="1">
      <alignment/>
      <protection/>
    </xf>
    <xf numFmtId="0" fontId="2" fillId="77" borderId="0" xfId="282" applyFill="1">
      <alignment/>
      <protection/>
    </xf>
    <xf numFmtId="0" fontId="9" fillId="0" borderId="0" xfId="282" applyFont="1">
      <alignment/>
      <protection/>
    </xf>
    <xf numFmtId="0" fontId="2" fillId="0" borderId="0" xfId="282" applyBorder="1">
      <alignment/>
      <protection/>
    </xf>
    <xf numFmtId="1" fontId="8" fillId="0" borderId="0" xfId="285" applyNumberFormat="1" applyFont="1" applyFill="1" applyProtection="1">
      <alignment/>
      <protection locked="0"/>
    </xf>
    <xf numFmtId="1" fontId="3" fillId="0" borderId="0" xfId="285" applyNumberFormat="1" applyFont="1" applyFill="1" applyAlignment="1" applyProtection="1">
      <alignment/>
      <protection locked="0"/>
    </xf>
    <xf numFmtId="1" fontId="12" fillId="0" borderId="0" xfId="285" applyNumberFormat="1" applyFont="1" applyFill="1" applyAlignment="1" applyProtection="1">
      <alignment horizontal="center"/>
      <protection locked="0"/>
    </xf>
    <xf numFmtId="1" fontId="2" fillId="0" borderId="0" xfId="285" applyNumberFormat="1" applyFont="1" applyFill="1" applyProtection="1">
      <alignment/>
      <protection locked="0"/>
    </xf>
    <xf numFmtId="1" fontId="2" fillId="0" borderId="0" xfId="285" applyNumberFormat="1" applyFont="1" applyFill="1" applyAlignment="1" applyProtection="1">
      <alignment/>
      <protection locked="0"/>
    </xf>
    <xf numFmtId="1" fontId="7" fillId="0" borderId="0" xfId="285" applyNumberFormat="1" applyFont="1" applyFill="1" applyAlignment="1" applyProtection="1">
      <alignment horizontal="right"/>
      <protection locked="0"/>
    </xf>
    <xf numFmtId="1" fontId="5" fillId="0" borderId="0" xfId="285" applyNumberFormat="1" applyFont="1" applyFill="1" applyProtection="1">
      <alignment/>
      <protection locked="0"/>
    </xf>
    <xf numFmtId="1" fontId="3" fillId="0" borderId="19" xfId="285" applyNumberFormat="1" applyFont="1" applyFill="1" applyBorder="1" applyAlignment="1" applyProtection="1">
      <alignment/>
      <protection locked="0"/>
    </xf>
    <xf numFmtId="1" fontId="12" fillId="0" borderId="0" xfId="285" applyNumberFormat="1" applyFont="1" applyFill="1" applyBorder="1" applyAlignment="1" applyProtection="1">
      <alignment horizontal="center"/>
      <protection locked="0"/>
    </xf>
    <xf numFmtId="1" fontId="2" fillId="0" borderId="0" xfId="285" applyNumberFormat="1" applyFont="1" applyFill="1" applyBorder="1" applyProtection="1">
      <alignment/>
      <protection locked="0"/>
    </xf>
    <xf numFmtId="1" fontId="16" fillId="0" borderId="20" xfId="285" applyNumberFormat="1" applyFont="1" applyFill="1" applyBorder="1" applyAlignment="1" applyProtection="1">
      <alignment horizontal="center" vertical="center" wrapText="1"/>
      <protection/>
    </xf>
    <xf numFmtId="1" fontId="15" fillId="0" borderId="20" xfId="285" applyNumberFormat="1" applyFont="1" applyFill="1" applyBorder="1" applyAlignment="1" applyProtection="1">
      <alignment horizontal="center" vertical="center" wrapText="1"/>
      <protection/>
    </xf>
    <xf numFmtId="1" fontId="16" fillId="0" borderId="0" xfId="285" applyNumberFormat="1" applyFont="1" applyFill="1" applyProtection="1">
      <alignment/>
      <protection locked="0"/>
    </xf>
    <xf numFmtId="1" fontId="2" fillId="0" borderId="20" xfId="285" applyNumberFormat="1" applyFont="1" applyFill="1" applyBorder="1" applyAlignment="1" applyProtection="1">
      <alignment horizontal="center"/>
      <protection/>
    </xf>
    <xf numFmtId="1" fontId="4" fillId="0" borderId="20" xfId="285" applyNumberFormat="1" applyFont="1" applyFill="1" applyBorder="1" applyAlignment="1" applyProtection="1">
      <alignment horizontal="center" vertical="center"/>
      <protection locked="0"/>
    </xf>
    <xf numFmtId="3" fontId="17" fillId="0" borderId="20" xfId="285" applyNumberFormat="1" applyFont="1" applyFill="1" applyBorder="1" applyAlignment="1" applyProtection="1">
      <alignment horizontal="center" vertical="center"/>
      <protection locked="0"/>
    </xf>
    <xf numFmtId="180" fontId="17" fillId="0" borderId="20" xfId="285" applyNumberFormat="1" applyFont="1" applyFill="1" applyBorder="1" applyAlignment="1" applyProtection="1">
      <alignment horizontal="center" vertical="center"/>
      <protection locked="0"/>
    </xf>
    <xf numFmtId="181" fontId="17" fillId="0" borderId="20" xfId="285" applyNumberFormat="1" applyFont="1" applyFill="1" applyBorder="1" applyAlignment="1" applyProtection="1">
      <alignment horizontal="center" vertical="center"/>
      <protection locked="0"/>
    </xf>
    <xf numFmtId="1" fontId="17" fillId="0" borderId="20" xfId="285" applyNumberFormat="1" applyFont="1" applyFill="1" applyBorder="1" applyAlignment="1" applyProtection="1">
      <alignment horizontal="center" vertical="center"/>
      <protection locked="0"/>
    </xf>
    <xf numFmtId="3" fontId="12" fillId="0" borderId="20" xfId="285" applyNumberFormat="1" applyFont="1" applyFill="1" applyBorder="1" applyAlignment="1" applyProtection="1">
      <alignment horizontal="center" vertical="center"/>
      <protection locked="0"/>
    </xf>
    <xf numFmtId="180" fontId="12" fillId="0" borderId="20" xfId="285" applyNumberFormat="1" applyFont="1" applyFill="1" applyBorder="1" applyAlignment="1" applyProtection="1">
      <alignment horizontal="center" vertical="center"/>
      <protection locked="0"/>
    </xf>
    <xf numFmtId="3" fontId="17" fillId="0" borderId="20" xfId="285" applyNumberFormat="1" applyFont="1" applyFill="1" applyBorder="1" applyAlignment="1" applyProtection="1">
      <alignment horizontal="center" vertical="center" wrapText="1"/>
      <protection locked="0"/>
    </xf>
    <xf numFmtId="181" fontId="17" fillId="0" borderId="20" xfId="28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285" applyNumberFormat="1" applyFont="1" applyFill="1" applyAlignment="1" applyProtection="1">
      <alignment vertical="center"/>
      <protection locked="0"/>
    </xf>
    <xf numFmtId="1" fontId="13" fillId="0" borderId="20" xfId="285" applyNumberFormat="1" applyFont="1" applyFill="1" applyBorder="1" applyProtection="1">
      <alignment/>
      <protection locked="0"/>
    </xf>
    <xf numFmtId="1" fontId="13" fillId="0" borderId="20" xfId="285" applyNumberFormat="1" applyFont="1" applyFill="1" applyBorder="1" applyAlignment="1" applyProtection="1">
      <alignment vertical="center"/>
      <protection locked="0"/>
    </xf>
    <xf numFmtId="1" fontId="2" fillId="0" borderId="0" xfId="285" applyNumberFormat="1" applyFont="1" applyFill="1" applyBorder="1" applyAlignment="1" applyProtection="1">
      <alignment vertical="center"/>
      <protection locked="0"/>
    </xf>
    <xf numFmtId="1" fontId="13" fillId="0" borderId="0" xfId="285" applyNumberFormat="1" applyFont="1" applyFill="1" applyBorder="1" applyAlignment="1" applyProtection="1">
      <alignment horizontal="center" vertical="center"/>
      <protection locked="0"/>
    </xf>
    <xf numFmtId="1" fontId="13" fillId="0" borderId="20" xfId="285" applyNumberFormat="1" applyFont="1" applyFill="1" applyBorder="1" applyAlignment="1" applyProtection="1">
      <alignment horizontal="left"/>
      <protection locked="0"/>
    </xf>
    <xf numFmtId="1" fontId="19" fillId="0" borderId="0" xfId="285" applyNumberFormat="1" applyFont="1" applyFill="1" applyBorder="1" applyProtection="1">
      <alignment/>
      <protection locked="0"/>
    </xf>
    <xf numFmtId="181" fontId="19" fillId="0" borderId="0" xfId="285" applyNumberFormat="1" applyFont="1" applyFill="1" applyBorder="1" applyProtection="1">
      <alignment/>
      <protection locked="0"/>
    </xf>
    <xf numFmtId="0" fontId="6" fillId="0" borderId="20" xfId="283" applyFont="1" applyFill="1" applyBorder="1" applyAlignment="1">
      <alignment horizontal="center" vertical="center"/>
      <protection/>
    </xf>
    <xf numFmtId="0" fontId="22" fillId="0" borderId="0" xfId="292" applyFont="1" applyFill="1">
      <alignment/>
      <protection/>
    </xf>
    <xf numFmtId="0" fontId="24" fillId="0" borderId="0" xfId="292" applyFont="1" applyFill="1" applyBorder="1" applyAlignment="1">
      <alignment horizontal="center"/>
      <protection/>
    </xf>
    <xf numFmtId="0" fontId="24" fillId="0" borderId="0" xfId="292" applyFont="1" applyFill="1">
      <alignment/>
      <protection/>
    </xf>
    <xf numFmtId="0" fontId="26" fillId="0" borderId="0" xfId="292" applyFont="1" applyFill="1" applyAlignment="1">
      <alignment vertical="center"/>
      <protection/>
    </xf>
    <xf numFmtId="1" fontId="28" fillId="0" borderId="0" xfId="292" applyNumberFormat="1" applyFont="1" applyFill="1">
      <alignment/>
      <protection/>
    </xf>
    <xf numFmtId="0" fontId="28" fillId="0" borderId="0" xfId="292" applyFont="1" applyFill="1">
      <alignment/>
      <protection/>
    </xf>
    <xf numFmtId="0" fontId="26" fillId="0" borderId="0" xfId="292" applyFont="1" applyFill="1" applyAlignment="1">
      <alignment vertical="center" wrapText="1"/>
      <protection/>
    </xf>
    <xf numFmtId="0" fontId="28" fillId="0" borderId="0" xfId="292" applyFont="1" applyFill="1" applyAlignment="1">
      <alignment vertical="center"/>
      <protection/>
    </xf>
    <xf numFmtId="0" fontId="28" fillId="0" borderId="0" xfId="292" applyFont="1" applyFill="1" applyAlignment="1">
      <alignment horizontal="center"/>
      <protection/>
    </xf>
    <xf numFmtId="0" fontId="28" fillId="0" borderId="0" xfId="292" applyFont="1" applyFill="1" applyAlignment="1">
      <alignment wrapText="1"/>
      <protection/>
    </xf>
    <xf numFmtId="3" fontId="25" fillId="0" borderId="20" xfId="292" applyNumberFormat="1" applyFont="1" applyFill="1" applyBorder="1" applyAlignment="1">
      <alignment horizontal="center" vertical="center"/>
      <protection/>
    </xf>
    <xf numFmtId="0" fontId="24" fillId="0" borderId="0" xfId="292" applyFont="1" applyFill="1" applyAlignment="1">
      <alignment vertical="center"/>
      <protection/>
    </xf>
    <xf numFmtId="3" fontId="32" fillId="0" borderId="0" xfId="292" applyNumberFormat="1" applyFont="1" applyFill="1" applyAlignment="1">
      <alignment horizontal="center" vertical="center"/>
      <protection/>
    </xf>
    <xf numFmtId="3" fontId="31" fillId="0" borderId="20" xfId="292" applyNumberFormat="1" applyFont="1" applyFill="1" applyBorder="1" applyAlignment="1">
      <alignment horizontal="center" vertical="center" wrapText="1"/>
      <protection/>
    </xf>
    <xf numFmtId="3" fontId="31" fillId="0" borderId="20" xfId="292" applyNumberFormat="1" applyFont="1" applyFill="1" applyBorder="1" applyAlignment="1">
      <alignment horizontal="center" vertical="center"/>
      <protection/>
    </xf>
    <xf numFmtId="3" fontId="28" fillId="0" borderId="0" xfId="292" applyNumberFormat="1" applyFont="1" applyFill="1">
      <alignment/>
      <protection/>
    </xf>
    <xf numFmtId="181" fontId="28" fillId="0" borderId="0" xfId="292" applyNumberFormat="1" applyFont="1" applyFill="1">
      <alignment/>
      <protection/>
    </xf>
    <xf numFmtId="0" fontId="6" fillId="0" borderId="20" xfId="283" applyFont="1" applyFill="1" applyBorder="1" applyAlignment="1">
      <alignment horizontal="center" vertical="center" wrapText="1"/>
      <protection/>
    </xf>
    <xf numFmtId="181" fontId="6" fillId="0" borderId="20" xfId="283" applyNumberFormat="1" applyFont="1" applyFill="1" applyBorder="1" applyAlignment="1">
      <alignment horizontal="center" vertical="center"/>
      <protection/>
    </xf>
    <xf numFmtId="180" fontId="6" fillId="0" borderId="20" xfId="283" applyNumberFormat="1" applyFont="1" applyFill="1" applyBorder="1" applyAlignment="1">
      <alignment horizontal="center" vertical="center"/>
      <protection/>
    </xf>
    <xf numFmtId="3" fontId="4" fillId="0" borderId="20" xfId="283" applyNumberFormat="1" applyFont="1" applyFill="1" applyBorder="1" applyAlignment="1">
      <alignment horizontal="center" vertical="center" wrapText="1"/>
      <protection/>
    </xf>
    <xf numFmtId="49" fontId="6" fillId="0" borderId="20" xfId="283" applyNumberFormat="1" applyFont="1" applyFill="1" applyBorder="1" applyAlignment="1">
      <alignment horizontal="center" vertical="center"/>
      <protection/>
    </xf>
    <xf numFmtId="181" fontId="6" fillId="0" borderId="21" xfId="283" applyNumberFormat="1" applyFont="1" applyFill="1" applyBorder="1" applyAlignment="1">
      <alignment horizontal="center" vertical="center"/>
      <protection/>
    </xf>
    <xf numFmtId="181" fontId="6" fillId="0" borderId="22" xfId="283" applyNumberFormat="1" applyFont="1" applyFill="1" applyBorder="1" applyAlignment="1">
      <alignment horizontal="center" vertical="center"/>
      <protection/>
    </xf>
    <xf numFmtId="3" fontId="4" fillId="0" borderId="20" xfId="284" applyNumberFormat="1" applyFont="1" applyFill="1" applyBorder="1" applyAlignment="1">
      <alignment horizontal="center" vertical="center" wrapText="1"/>
      <protection/>
    </xf>
    <xf numFmtId="0" fontId="6" fillId="0" borderId="20" xfId="283" applyFont="1" applyFill="1" applyBorder="1" applyAlignment="1">
      <alignment horizontal="center" vertical="top" wrapText="1"/>
      <protection/>
    </xf>
    <xf numFmtId="0" fontId="38" fillId="0" borderId="0" xfId="281" applyFont="1">
      <alignment/>
      <protection/>
    </xf>
    <xf numFmtId="0" fontId="28" fillId="0" borderId="0" xfId="281" applyFont="1">
      <alignment/>
      <protection/>
    </xf>
    <xf numFmtId="0" fontId="24" fillId="0" borderId="0" xfId="281" applyFont="1" applyBorder="1" applyAlignment="1">
      <alignment horizontal="left" vertical="top" wrapText="1"/>
      <protection/>
    </xf>
    <xf numFmtId="0" fontId="38" fillId="0" borderId="0" xfId="281" applyFont="1" applyFill="1">
      <alignment/>
      <protection/>
    </xf>
    <xf numFmtId="0" fontId="24" fillId="0" borderId="0" xfId="281" applyFont="1">
      <alignment/>
      <protection/>
    </xf>
    <xf numFmtId="0" fontId="24" fillId="0" borderId="0" xfId="281" applyFont="1" applyBorder="1">
      <alignment/>
      <protection/>
    </xf>
    <xf numFmtId="0" fontId="38" fillId="0" borderId="0" xfId="281" applyFont="1">
      <alignment/>
      <protection/>
    </xf>
    <xf numFmtId="0" fontId="38" fillId="0" borderId="0" xfId="281" applyFont="1" applyBorder="1">
      <alignment/>
      <protection/>
    </xf>
    <xf numFmtId="180" fontId="43" fillId="0" borderId="20" xfId="281" applyNumberFormat="1" applyFont="1" applyFill="1" applyBorder="1" applyAlignment="1">
      <alignment horizontal="center" vertical="center" wrapText="1"/>
      <protection/>
    </xf>
    <xf numFmtId="180" fontId="43" fillId="0" borderId="20" xfId="280" applyNumberFormat="1" applyFont="1" applyFill="1" applyBorder="1" applyAlignment="1">
      <alignment horizontal="center" vertical="center" wrapText="1"/>
      <protection/>
    </xf>
    <xf numFmtId="181" fontId="14" fillId="0" borderId="20" xfId="281" applyNumberFormat="1" applyFont="1" applyFill="1" applyBorder="1" applyAlignment="1">
      <alignment horizontal="center" wrapText="1"/>
      <protection/>
    </xf>
    <xf numFmtId="180" fontId="26" fillId="0" borderId="23" xfId="281" applyNumberFormat="1" applyFont="1" applyFill="1" applyBorder="1" applyAlignment="1">
      <alignment horizontal="center" vertical="center"/>
      <protection/>
    </xf>
    <xf numFmtId="180" fontId="33" fillId="0" borderId="24" xfId="281" applyNumberFormat="1" applyFont="1" applyFill="1" applyBorder="1" applyAlignment="1">
      <alignment horizontal="center" vertical="center"/>
      <protection/>
    </xf>
    <xf numFmtId="180" fontId="26" fillId="0" borderId="25" xfId="281" applyNumberFormat="1" applyFont="1" applyFill="1" applyBorder="1" applyAlignment="1">
      <alignment horizontal="center" vertical="center"/>
      <protection/>
    </xf>
    <xf numFmtId="180" fontId="33" fillId="0" borderId="26" xfId="281" applyNumberFormat="1" applyFont="1" applyFill="1" applyBorder="1" applyAlignment="1">
      <alignment horizontal="center" vertical="center"/>
      <protection/>
    </xf>
    <xf numFmtId="0" fontId="2" fillId="0" borderId="0" xfId="288" applyFont="1" applyAlignment="1">
      <alignment vertical="top"/>
      <protection/>
    </xf>
    <xf numFmtId="0" fontId="44" fillId="0" borderId="0" xfId="281" applyFont="1" applyAlignment="1">
      <alignment vertical="top"/>
      <protection/>
    </xf>
    <xf numFmtId="0" fontId="2" fillId="0" borderId="0" xfId="288" applyFont="1" applyFill="1" applyAlignment="1">
      <alignment vertical="top"/>
      <protection/>
    </xf>
    <xf numFmtId="0" fontId="35" fillId="0" borderId="0" xfId="288" applyFont="1" applyFill="1" applyAlignment="1">
      <alignment horizontal="center" vertical="top" wrapText="1"/>
      <protection/>
    </xf>
    <xf numFmtId="0" fontId="44" fillId="0" borderId="0" xfId="288" applyFont="1" applyFill="1" applyAlignment="1">
      <alignment horizontal="right" vertical="center"/>
      <protection/>
    </xf>
    <xf numFmtId="0" fontId="36" fillId="0" borderId="0" xfId="288" applyFont="1" applyFill="1" applyAlignment="1">
      <alignment horizontal="center" vertical="top" wrapText="1"/>
      <protection/>
    </xf>
    <xf numFmtId="0" fontId="36" fillId="0" borderId="20" xfId="288" applyFont="1" applyBorder="1" applyAlignment="1">
      <alignment horizontal="center" vertical="center" wrapText="1"/>
      <protection/>
    </xf>
    <xf numFmtId="0" fontId="5" fillId="0" borderId="20" xfId="288" applyFont="1" applyFill="1" applyBorder="1" applyAlignment="1">
      <alignment horizontal="center" vertical="center" wrapText="1"/>
      <protection/>
    </xf>
    <xf numFmtId="0" fontId="13" fillId="0" borderId="0" xfId="288" applyFont="1" applyAlignment="1">
      <alignment horizontal="center" vertical="center"/>
      <protection/>
    </xf>
    <xf numFmtId="0" fontId="13" fillId="0" borderId="20" xfId="288" applyFont="1" applyFill="1" applyBorder="1" applyAlignment="1">
      <alignment horizontal="center" vertical="center" wrapText="1"/>
      <protection/>
    </xf>
    <xf numFmtId="0" fontId="13" fillId="0" borderId="20" xfId="288" applyFont="1" applyBorder="1" applyAlignment="1">
      <alignment horizontal="center" vertical="center" wrapText="1"/>
      <protection/>
    </xf>
    <xf numFmtId="0" fontId="13" fillId="0" borderId="20" xfId="288" applyNumberFormat="1" applyFont="1" applyBorder="1" applyAlignment="1">
      <alignment horizontal="center" vertical="center" wrapText="1"/>
      <protection/>
    </xf>
    <xf numFmtId="0" fontId="2" fillId="0" borderId="0" xfId="288" applyFont="1" applyAlignment="1">
      <alignment vertical="center"/>
      <protection/>
    </xf>
    <xf numFmtId="3" fontId="5" fillId="0" borderId="20" xfId="281" applyNumberFormat="1" applyFont="1" applyBorder="1" applyAlignment="1">
      <alignment horizontal="center" vertical="center"/>
      <protection/>
    </xf>
    <xf numFmtId="180" fontId="5" fillId="0" borderId="20" xfId="281" applyNumberFormat="1" applyFont="1" applyBorder="1" applyAlignment="1">
      <alignment horizontal="center" vertical="center"/>
      <protection/>
    </xf>
    <xf numFmtId="3" fontId="2" fillId="0" borderId="0" xfId="288" applyNumberFormat="1" applyFont="1" applyAlignment="1">
      <alignment vertical="center"/>
      <protection/>
    </xf>
    <xf numFmtId="0" fontId="20" fillId="0" borderId="0" xfId="288" applyFont="1" applyAlignment="1">
      <alignment horizontal="center" vertical="center"/>
      <protection/>
    </xf>
    <xf numFmtId="3" fontId="20" fillId="0" borderId="20" xfId="281" applyNumberFormat="1" applyFont="1" applyBorder="1" applyAlignment="1">
      <alignment horizontal="center" vertical="center"/>
      <protection/>
    </xf>
    <xf numFmtId="180" fontId="20" fillId="0" borderId="20" xfId="281" applyNumberFormat="1" applyFont="1" applyBorder="1" applyAlignment="1">
      <alignment horizontal="center" vertical="center"/>
      <protection/>
    </xf>
    <xf numFmtId="181" fontId="20" fillId="0" borderId="0" xfId="288" applyNumberFormat="1" applyFont="1" applyAlignment="1">
      <alignment horizontal="center" vertical="center"/>
      <protection/>
    </xf>
    <xf numFmtId="180" fontId="2" fillId="0" borderId="0" xfId="288" applyNumberFormat="1" applyFont="1" applyAlignment="1">
      <alignment vertical="center"/>
      <protection/>
    </xf>
    <xf numFmtId="181" fontId="20" fillId="78" borderId="0" xfId="288" applyNumberFormat="1" applyFont="1" applyFill="1" applyAlignment="1">
      <alignment horizontal="center" vertical="center"/>
      <protection/>
    </xf>
    <xf numFmtId="3" fontId="20" fillId="0" borderId="20" xfId="281" applyNumberFormat="1" applyFont="1" applyFill="1" applyBorder="1" applyAlignment="1">
      <alignment horizontal="center" vertical="center"/>
      <protection/>
    </xf>
    <xf numFmtId="0" fontId="2" fillId="0" borderId="0" xfId="288" applyFont="1">
      <alignment/>
      <protection/>
    </xf>
    <xf numFmtId="0" fontId="30" fillId="0" borderId="0" xfId="292" applyFont="1" applyFill="1" applyAlignment="1">
      <alignment horizontal="center"/>
      <protection/>
    </xf>
    <xf numFmtId="0" fontId="25" fillId="0" borderId="20" xfId="292" applyFont="1" applyFill="1" applyBorder="1" applyAlignment="1">
      <alignment horizontal="center" vertical="center" wrapText="1"/>
      <protection/>
    </xf>
    <xf numFmtId="0" fontId="22" fillId="0" borderId="0" xfId="292" applyFont="1" applyFill="1" applyAlignment="1">
      <alignment vertical="center" wrapText="1"/>
      <protection/>
    </xf>
    <xf numFmtId="0" fontId="26" fillId="0" borderId="0" xfId="292" applyFont="1" applyFill="1" applyAlignment="1">
      <alignment horizontal="center" vertical="top" wrapText="1"/>
      <protection/>
    </xf>
    <xf numFmtId="0" fontId="21" fillId="0" borderId="20" xfId="292" applyFont="1" applyFill="1" applyBorder="1" applyAlignment="1">
      <alignment horizontal="center" vertical="center" wrapText="1"/>
      <protection/>
    </xf>
    <xf numFmtId="0" fontId="25" fillId="0" borderId="27" xfId="292" applyFont="1" applyFill="1" applyBorder="1" applyAlignment="1">
      <alignment horizontal="center" vertical="center" wrapText="1"/>
      <protection/>
    </xf>
    <xf numFmtId="3" fontId="103" fillId="79" borderId="20" xfId="292" applyNumberFormat="1" applyFont="1" applyFill="1" applyBorder="1" applyAlignment="1">
      <alignment horizontal="center" vertical="center"/>
      <protection/>
    </xf>
    <xf numFmtId="3" fontId="103" fillId="79" borderId="28" xfId="292" applyNumberFormat="1" applyFont="1" applyFill="1" applyBorder="1" applyAlignment="1">
      <alignment horizontal="center" vertical="center"/>
      <protection/>
    </xf>
    <xf numFmtId="0" fontId="31" fillId="0" borderId="27" xfId="292" applyFont="1" applyFill="1" applyBorder="1" applyAlignment="1">
      <alignment horizontal="left" vertical="center" wrapText="1"/>
      <protection/>
    </xf>
    <xf numFmtId="3" fontId="46" fillId="0" borderId="20" xfId="264" applyNumberFormat="1" applyFont="1" applyBorder="1" applyAlignment="1">
      <alignment horizontal="center" vertical="center" wrapText="1"/>
      <protection/>
    </xf>
    <xf numFmtId="3" fontId="104" fillId="79" borderId="28" xfId="292" applyNumberFormat="1" applyFont="1" applyFill="1" applyBorder="1" applyAlignment="1">
      <alignment horizontal="center" vertical="center"/>
      <protection/>
    </xf>
    <xf numFmtId="0" fontId="31" fillId="0" borderId="29" xfId="292" applyFont="1" applyFill="1" applyBorder="1" applyAlignment="1">
      <alignment horizontal="left" vertical="center" wrapText="1"/>
      <protection/>
    </xf>
    <xf numFmtId="3" fontId="46" fillId="0" borderId="30" xfId="264" applyNumberFormat="1" applyFont="1" applyBorder="1" applyAlignment="1">
      <alignment horizontal="center" vertical="center" wrapText="1"/>
      <protection/>
    </xf>
    <xf numFmtId="3" fontId="104" fillId="79" borderId="31" xfId="292" applyNumberFormat="1" applyFont="1" applyFill="1" applyBorder="1" applyAlignment="1">
      <alignment horizontal="center" vertical="center"/>
      <protection/>
    </xf>
    <xf numFmtId="181" fontId="12" fillId="0" borderId="20" xfId="285" applyNumberFormat="1" applyFont="1" applyFill="1" applyBorder="1" applyAlignment="1" applyProtection="1">
      <alignment horizontal="center" vertical="center"/>
      <protection locked="0"/>
    </xf>
    <xf numFmtId="1" fontId="59" fillId="0" borderId="0" xfId="285" applyNumberFormat="1" applyFont="1" applyFill="1" applyAlignment="1" applyProtection="1">
      <alignment/>
      <protection locked="0"/>
    </xf>
    <xf numFmtId="181" fontId="12" fillId="0" borderId="0" xfId="285" applyNumberFormat="1" applyFont="1" applyFill="1" applyBorder="1" applyAlignment="1" applyProtection="1">
      <alignment horizontal="center"/>
      <protection locked="0"/>
    </xf>
    <xf numFmtId="3" fontId="15" fillId="0" borderId="20" xfId="285" applyNumberFormat="1" applyFont="1" applyFill="1" applyBorder="1" applyAlignment="1" applyProtection="1">
      <alignment horizontal="center" vertical="center"/>
      <protection locked="0"/>
    </xf>
    <xf numFmtId="180" fontId="15" fillId="0" borderId="20" xfId="285" applyNumberFormat="1" applyFont="1" applyFill="1" applyBorder="1" applyAlignment="1" applyProtection="1">
      <alignment horizontal="center" vertical="center"/>
      <protection locked="0"/>
    </xf>
    <xf numFmtId="181" fontId="15" fillId="0" borderId="20" xfId="285" applyNumberFormat="1" applyFont="1" applyFill="1" applyBorder="1" applyAlignment="1" applyProtection="1">
      <alignment horizontal="center" vertical="center"/>
      <protection locked="0"/>
    </xf>
    <xf numFmtId="1" fontId="12" fillId="0" borderId="20" xfId="285" applyNumberFormat="1" applyFont="1" applyFill="1" applyBorder="1" applyAlignment="1" applyProtection="1">
      <alignment horizontal="center" vertical="center"/>
      <protection locked="0"/>
    </xf>
    <xf numFmtId="3" fontId="2" fillId="0" borderId="20" xfId="285" applyNumberFormat="1" applyFont="1" applyFill="1" applyBorder="1" applyAlignment="1" applyProtection="1">
      <alignment horizontal="center" vertical="center"/>
      <protection locked="0"/>
    </xf>
    <xf numFmtId="1" fontId="2" fillId="0" borderId="20" xfId="285" applyNumberFormat="1" applyFont="1" applyFill="1" applyBorder="1" applyAlignment="1" applyProtection="1">
      <alignment horizontal="center" vertical="center"/>
      <protection locked="0"/>
    </xf>
    <xf numFmtId="3" fontId="2" fillId="0" borderId="20" xfId="287" applyNumberFormat="1" applyFont="1" applyFill="1" applyBorder="1" applyAlignment="1">
      <alignment horizontal="center" vertical="center" wrapText="1"/>
      <protection/>
    </xf>
    <xf numFmtId="3" fontId="2" fillId="80" borderId="20" xfId="291" applyNumberFormat="1" applyFont="1" applyFill="1" applyBorder="1" applyAlignment="1">
      <alignment horizontal="center" vertical="center"/>
      <protection/>
    </xf>
    <xf numFmtId="3" fontId="2" fillId="0" borderId="20" xfId="278" applyNumberFormat="1" applyFont="1" applyFill="1" applyBorder="1" applyAlignment="1">
      <alignment horizontal="center" vertical="center"/>
      <protection/>
    </xf>
    <xf numFmtId="3" fontId="2" fillId="0" borderId="20" xfId="291" applyNumberFormat="1" applyFont="1" applyFill="1" applyBorder="1" applyAlignment="1">
      <alignment horizontal="center" vertical="center"/>
      <protection/>
    </xf>
    <xf numFmtId="3" fontId="2" fillId="80" borderId="20" xfId="287" applyNumberFormat="1" applyFont="1" applyFill="1" applyBorder="1" applyAlignment="1">
      <alignment horizontal="center" vertical="center" wrapText="1"/>
      <protection/>
    </xf>
    <xf numFmtId="3" fontId="2" fillId="0" borderId="32" xfId="278" applyNumberFormat="1" applyFont="1" applyFill="1" applyBorder="1" applyAlignment="1">
      <alignment horizontal="center" vertical="center"/>
      <protection/>
    </xf>
    <xf numFmtId="1" fontId="5" fillId="0" borderId="20" xfId="285" applyNumberFormat="1" applyFont="1" applyFill="1" applyBorder="1" applyAlignment="1" applyProtection="1">
      <alignment horizontal="center" vertical="center"/>
      <protection locked="0"/>
    </xf>
    <xf numFmtId="3" fontId="4" fillId="0" borderId="21" xfId="283" applyNumberFormat="1" applyFont="1" applyFill="1" applyBorder="1" applyAlignment="1">
      <alignment horizontal="center" vertical="center" wrapText="1"/>
      <protection/>
    </xf>
    <xf numFmtId="3" fontId="4" fillId="0" borderId="21" xfId="284" applyNumberFormat="1" applyFont="1" applyFill="1" applyBorder="1" applyAlignment="1">
      <alignment horizontal="center" vertical="center" wrapText="1"/>
      <protection/>
    </xf>
    <xf numFmtId="3" fontId="105" fillId="0" borderId="20" xfId="283" applyNumberFormat="1" applyFont="1" applyFill="1" applyBorder="1" applyAlignment="1">
      <alignment horizontal="center" vertical="center" wrapText="1"/>
      <protection/>
    </xf>
    <xf numFmtId="3" fontId="6" fillId="0" borderId="20" xfId="283" applyNumberFormat="1" applyFont="1" applyFill="1" applyBorder="1" applyAlignment="1">
      <alignment horizontal="center" vertical="center"/>
      <protection/>
    </xf>
    <xf numFmtId="3" fontId="6" fillId="0" borderId="21" xfId="283" applyNumberFormat="1" applyFont="1" applyFill="1" applyBorder="1" applyAlignment="1">
      <alignment horizontal="center" vertical="center"/>
      <protection/>
    </xf>
    <xf numFmtId="3" fontId="2" fillId="0" borderId="20" xfId="276" applyNumberFormat="1" applyFont="1" applyFill="1" applyBorder="1" applyAlignment="1">
      <alignment horizontal="center" vertic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5" fillId="0" borderId="20" xfId="284" applyFont="1" applyBorder="1" applyAlignment="1">
      <alignment vertical="center" wrapText="1"/>
      <protection/>
    </xf>
    <xf numFmtId="0" fontId="5" fillId="0" borderId="28" xfId="284" applyFont="1" applyBorder="1" applyAlignment="1">
      <alignment vertical="center" wrapText="1"/>
      <protection/>
    </xf>
    <xf numFmtId="0" fontId="5" fillId="0" borderId="33" xfId="284" applyFont="1" applyBorder="1" applyAlignment="1">
      <alignment horizontal="left" vertical="center" wrapText="1" indent="1"/>
      <protection/>
    </xf>
    <xf numFmtId="0" fontId="5" fillId="0" borderId="21" xfId="284" applyFont="1" applyBorder="1" applyAlignment="1">
      <alignment vertical="center" wrapText="1"/>
      <protection/>
    </xf>
    <xf numFmtId="0" fontId="5" fillId="0" borderId="20" xfId="284" applyFont="1" applyFill="1" applyBorder="1" applyAlignment="1">
      <alignment vertical="center" wrapText="1"/>
      <protection/>
    </xf>
    <xf numFmtId="0" fontId="5" fillId="0" borderId="21" xfId="284" applyFont="1" applyFill="1" applyBorder="1" applyAlignment="1">
      <alignment vertical="center" wrapText="1"/>
      <protection/>
    </xf>
    <xf numFmtId="0" fontId="5" fillId="0" borderId="34" xfId="284" applyFont="1" applyBorder="1" applyAlignment="1">
      <alignment vertical="center" wrapText="1"/>
      <protection/>
    </xf>
    <xf numFmtId="0" fontId="5" fillId="79" borderId="21" xfId="284" applyFont="1" applyFill="1" applyBorder="1" applyAlignment="1">
      <alignment vertical="center" wrapText="1"/>
      <protection/>
    </xf>
    <xf numFmtId="3" fontId="105" fillId="0" borderId="21" xfId="283" applyNumberFormat="1" applyFont="1" applyFill="1" applyBorder="1" applyAlignment="1">
      <alignment horizontal="center" vertical="center" wrapText="1"/>
      <protection/>
    </xf>
    <xf numFmtId="0" fontId="5" fillId="0" borderId="20" xfId="283" applyFont="1" applyFill="1" applyBorder="1" applyAlignment="1">
      <alignment vertical="center" wrapText="1"/>
      <protection/>
    </xf>
    <xf numFmtId="0" fontId="106" fillId="0" borderId="20" xfId="265" applyFont="1" applyFill="1" applyBorder="1" applyAlignment="1">
      <alignment vertical="center" wrapText="1"/>
      <protection/>
    </xf>
    <xf numFmtId="1" fontId="13" fillId="0" borderId="20" xfId="285" applyNumberFormat="1" applyFont="1" applyFill="1" applyBorder="1" applyAlignment="1" applyProtection="1">
      <alignment horizontal="left" vertical="center"/>
      <protection locked="0"/>
    </xf>
    <xf numFmtId="0" fontId="38" fillId="78" borderId="20" xfId="281" applyFont="1" applyFill="1" applyBorder="1" applyAlignment="1">
      <alignment horizontal="left" wrapText="1"/>
      <protection/>
    </xf>
    <xf numFmtId="181" fontId="14" fillId="78" borderId="20" xfId="281" applyNumberFormat="1" applyFont="1" applyFill="1" applyBorder="1" applyAlignment="1">
      <alignment horizontal="center" wrapText="1"/>
      <protection/>
    </xf>
    <xf numFmtId="180" fontId="38" fillId="78" borderId="20" xfId="281" applyNumberFormat="1" applyFont="1" applyFill="1" applyBorder="1" applyAlignment="1">
      <alignment horizontal="center"/>
      <protection/>
    </xf>
    <xf numFmtId="180" fontId="107" fillId="0" borderId="20" xfId="281" applyNumberFormat="1" applyFont="1" applyBorder="1" applyAlignment="1">
      <alignment horizontal="center" vertical="center"/>
      <protection/>
    </xf>
    <xf numFmtId="180" fontId="66" fillId="0" borderId="20" xfId="285" applyNumberFormat="1" applyFont="1" applyFill="1" applyBorder="1" applyAlignment="1" applyProtection="1">
      <alignment horizontal="center" vertical="center"/>
      <protection locked="0"/>
    </xf>
    <xf numFmtId="0" fontId="108" fillId="0" borderId="0" xfId="0" applyFont="1" applyAlignment="1">
      <alignment/>
    </xf>
    <xf numFmtId="0" fontId="10" fillId="0" borderId="0" xfId="289" applyFont="1" applyFill="1" applyBorder="1" applyAlignment="1">
      <alignment vertical="top" wrapText="1"/>
      <protection/>
    </xf>
    <xf numFmtId="0" fontId="109" fillId="0" borderId="33" xfId="0" applyFont="1" applyBorder="1" applyAlignment="1">
      <alignment horizontal="left" vertical="center" indent="1"/>
    </xf>
    <xf numFmtId="0" fontId="109" fillId="0" borderId="35" xfId="0" applyFont="1" applyBorder="1" applyAlignment="1">
      <alignment horizontal="left" vertical="center" indent="1"/>
    </xf>
    <xf numFmtId="0" fontId="109" fillId="0" borderId="21" xfId="0" applyFont="1" applyBorder="1" applyAlignment="1">
      <alignment horizontal="left" vertical="center" indent="1"/>
    </xf>
    <xf numFmtId="0" fontId="109" fillId="0" borderId="36" xfId="0" applyFont="1" applyBorder="1" applyAlignment="1">
      <alignment horizontal="left" vertical="center" indent="1"/>
    </xf>
    <xf numFmtId="0" fontId="109" fillId="0" borderId="37" xfId="0" applyFont="1" applyBorder="1" applyAlignment="1">
      <alignment horizontal="left" vertical="center" indent="1"/>
    </xf>
    <xf numFmtId="0" fontId="26" fillId="0" borderId="0" xfId="281" applyFont="1">
      <alignment/>
      <protection/>
    </xf>
    <xf numFmtId="0" fontId="40" fillId="0" borderId="20" xfId="281" applyFont="1" applyBorder="1" applyAlignment="1">
      <alignment horizontal="center" vertical="center" wrapText="1"/>
      <protection/>
    </xf>
    <xf numFmtId="49" fontId="43" fillId="0" borderId="20" xfId="281" applyNumberFormat="1" applyFont="1" applyFill="1" applyBorder="1" applyAlignment="1">
      <alignment horizontal="center" vertical="center" wrapText="1"/>
      <protection/>
    </xf>
    <xf numFmtId="0" fontId="71" fillId="0" borderId="33" xfId="290" applyFont="1" applyBorder="1" applyAlignment="1">
      <alignment horizontal="left" vertical="center" wrapText="1"/>
      <protection/>
    </xf>
    <xf numFmtId="180" fontId="26" fillId="0" borderId="33" xfId="281" applyNumberFormat="1" applyFont="1" applyFill="1" applyBorder="1" applyAlignment="1">
      <alignment horizontal="center" vertical="center"/>
      <protection/>
    </xf>
    <xf numFmtId="0" fontId="72" fillId="0" borderId="38" xfId="290" applyFont="1" applyBorder="1" applyAlignment="1">
      <alignment vertical="center" wrapText="1"/>
      <protection/>
    </xf>
    <xf numFmtId="180" fontId="33" fillId="0" borderId="38" xfId="281" applyNumberFormat="1" applyFont="1" applyFill="1" applyBorder="1" applyAlignment="1">
      <alignment horizontal="center" vertical="center"/>
      <protection/>
    </xf>
    <xf numFmtId="0" fontId="5" fillId="0" borderId="34" xfId="281" applyFont="1" applyFill="1" applyBorder="1" applyAlignment="1">
      <alignment horizontal="left" vertical="center" wrapText="1"/>
      <protection/>
    </xf>
    <xf numFmtId="180" fontId="26" fillId="0" borderId="34" xfId="281" applyNumberFormat="1" applyFont="1" applyFill="1" applyBorder="1" applyAlignment="1">
      <alignment horizontal="center" vertical="center"/>
      <protection/>
    </xf>
    <xf numFmtId="0" fontId="44" fillId="0" borderId="21" xfId="281" applyFont="1" applyFill="1" applyBorder="1" applyAlignment="1">
      <alignment horizontal="left" vertical="center" wrapText="1"/>
      <protection/>
    </xf>
    <xf numFmtId="180" fontId="33" fillId="0" borderId="21" xfId="281" applyNumberFormat="1" applyFont="1" applyFill="1" applyBorder="1" applyAlignment="1">
      <alignment horizontal="center" vertical="center"/>
      <protection/>
    </xf>
    <xf numFmtId="0" fontId="5" fillId="0" borderId="33" xfId="281" applyFont="1" applyFill="1" applyBorder="1" applyAlignment="1">
      <alignment horizontal="left" vertical="center" wrapText="1"/>
      <protection/>
    </xf>
    <xf numFmtId="0" fontId="31" fillId="79" borderId="0" xfId="281" applyFont="1" applyFill="1" applyAlignment="1">
      <alignment/>
      <protection/>
    </xf>
    <xf numFmtId="0" fontId="39" fillId="79" borderId="0" xfId="289" applyFont="1" applyFill="1" applyBorder="1" applyAlignment="1">
      <alignment horizontal="left"/>
      <protection/>
    </xf>
    <xf numFmtId="0" fontId="28" fillId="79" borderId="0" xfId="281" applyFont="1" applyFill="1" applyAlignment="1">
      <alignment/>
      <protection/>
    </xf>
    <xf numFmtId="0" fontId="11" fillId="79" borderId="0" xfId="281" applyFill="1">
      <alignment/>
      <protection/>
    </xf>
    <xf numFmtId="0" fontId="28" fillId="79" borderId="0" xfId="281" applyFont="1" applyFill="1" applyAlignment="1">
      <alignment horizontal="center" vertical="center" wrapText="1"/>
      <protection/>
    </xf>
    <xf numFmtId="49" fontId="41" fillId="79" borderId="20" xfId="281" applyNumberFormat="1" applyFont="1" applyFill="1" applyBorder="1" applyAlignment="1">
      <alignment horizontal="center" vertical="center" wrapText="1"/>
      <protection/>
    </xf>
    <xf numFmtId="49" fontId="41" fillId="79" borderId="39" xfId="281" applyNumberFormat="1" applyFont="1" applyFill="1" applyBorder="1" applyAlignment="1">
      <alignment horizontal="center" vertical="center" wrapText="1"/>
      <protection/>
    </xf>
    <xf numFmtId="0" fontId="41" fillId="79" borderId="0" xfId="281" applyFont="1" applyFill="1" applyAlignment="1">
      <alignment horizontal="center" vertical="center" wrapText="1"/>
      <protection/>
    </xf>
    <xf numFmtId="0" fontId="26" fillId="79" borderId="20" xfId="281" applyFont="1" applyFill="1" applyBorder="1" applyAlignment="1">
      <alignment horizontal="center" vertical="center" wrapText="1"/>
      <protection/>
    </xf>
    <xf numFmtId="0" fontId="28" fillId="79" borderId="40" xfId="281" applyFont="1" applyFill="1" applyBorder="1" applyAlignment="1">
      <alignment horizontal="center" vertical="center" wrapText="1"/>
      <protection/>
    </xf>
    <xf numFmtId="0" fontId="43" fillId="79" borderId="20" xfId="281" applyFont="1" applyFill="1" applyBorder="1" applyAlignment="1">
      <alignment horizontal="left" vertical="center" wrapText="1"/>
      <protection/>
    </xf>
    <xf numFmtId="181" fontId="43" fillId="0" borderId="28" xfId="281" applyNumberFormat="1" applyFont="1" applyFill="1" applyBorder="1" applyAlignment="1">
      <alignment horizontal="center" vertical="center"/>
      <protection/>
    </xf>
    <xf numFmtId="181" fontId="43" fillId="0" borderId="39" xfId="281" applyNumberFormat="1" applyFont="1" applyFill="1" applyBorder="1" applyAlignment="1">
      <alignment horizontal="center" vertical="center"/>
      <protection/>
    </xf>
    <xf numFmtId="180" fontId="43" fillId="79" borderId="20" xfId="280" applyNumberFormat="1" applyFont="1" applyFill="1" applyBorder="1" applyAlignment="1">
      <alignment horizontal="center" vertical="center" wrapText="1"/>
      <protection/>
    </xf>
    <xf numFmtId="181" fontId="43" fillId="79" borderId="20" xfId="281" applyNumberFormat="1" applyFont="1" applyFill="1" applyBorder="1" applyAlignment="1">
      <alignment horizontal="center" vertical="center"/>
      <protection/>
    </xf>
    <xf numFmtId="0" fontId="41" fillId="79" borderId="0" xfId="281" applyFont="1" applyFill="1" applyAlignment="1">
      <alignment vertical="center"/>
      <protection/>
    </xf>
    <xf numFmtId="0" fontId="38" fillId="79" borderId="20" xfId="281" applyFont="1" applyFill="1" applyBorder="1" applyAlignment="1">
      <alignment horizontal="left" wrapText="1"/>
      <protection/>
    </xf>
    <xf numFmtId="181" fontId="14" fillId="0" borderId="28" xfId="281" applyNumberFormat="1" applyFont="1" applyFill="1" applyBorder="1" applyAlignment="1">
      <alignment horizontal="center" wrapText="1"/>
      <protection/>
    </xf>
    <xf numFmtId="180" fontId="38" fillId="79" borderId="20" xfId="281" applyNumberFormat="1" applyFont="1" applyFill="1" applyBorder="1" applyAlignment="1">
      <alignment horizontal="center"/>
      <protection/>
    </xf>
    <xf numFmtId="181" fontId="14" fillId="79" borderId="20" xfId="281" applyNumberFormat="1" applyFont="1" applyFill="1" applyBorder="1" applyAlignment="1">
      <alignment horizontal="center" wrapText="1"/>
      <protection/>
    </xf>
    <xf numFmtId="180" fontId="43" fillId="78" borderId="20" xfId="281" applyNumberFormat="1" applyFont="1" applyFill="1" applyBorder="1" applyAlignment="1">
      <alignment horizontal="center" vertical="center" wrapText="1"/>
      <protection/>
    </xf>
    <xf numFmtId="181" fontId="14" fillId="78" borderId="28" xfId="281" applyNumberFormat="1" applyFont="1" applyFill="1" applyBorder="1" applyAlignment="1">
      <alignment horizontal="center" wrapText="1"/>
      <protection/>
    </xf>
    <xf numFmtId="181" fontId="43" fillId="78" borderId="39" xfId="281" applyNumberFormat="1" applyFont="1" applyFill="1" applyBorder="1" applyAlignment="1">
      <alignment horizontal="center" vertical="center"/>
      <protection/>
    </xf>
    <xf numFmtId="0" fontId="14" fillId="79" borderId="0" xfId="281" applyFont="1" applyFill="1" applyAlignment="1">
      <alignment vertical="center" wrapText="1"/>
      <protection/>
    </xf>
    <xf numFmtId="0" fontId="28" fillId="79" borderId="0" xfId="281" applyFont="1" applyFill="1" applyAlignment="1">
      <alignment horizontal="center"/>
      <protection/>
    </xf>
    <xf numFmtId="0" fontId="13" fillId="79" borderId="0" xfId="281" applyFont="1" applyFill="1" applyAlignment="1">
      <alignment horizontal="left" vertical="center" wrapText="1"/>
      <protection/>
    </xf>
    <xf numFmtId="0" fontId="25" fillId="0" borderId="20" xfId="292" applyFont="1" applyFill="1" applyBorder="1" applyAlignment="1">
      <alignment horizontal="center" vertical="center" wrapText="1"/>
      <protection/>
    </xf>
    <xf numFmtId="0" fontId="20" fillId="0" borderId="20" xfId="286" applyFont="1" applyBorder="1" applyAlignment="1">
      <alignment vertical="center" wrapText="1"/>
      <protection/>
    </xf>
    <xf numFmtId="0" fontId="5" fillId="0" borderId="41" xfId="284" applyFont="1" applyFill="1" applyBorder="1" applyAlignment="1">
      <alignment horizontal="left" vertical="center" wrapText="1"/>
      <protection/>
    </xf>
    <xf numFmtId="0" fontId="5" fillId="0" borderId="33" xfId="284" applyFont="1" applyBorder="1" applyAlignment="1">
      <alignment vertical="center" wrapText="1"/>
      <protection/>
    </xf>
    <xf numFmtId="0" fontId="73" fillId="0" borderId="28" xfId="284" applyFont="1" applyBorder="1" applyAlignment="1">
      <alignment vertical="center" wrapText="1"/>
      <protection/>
    </xf>
    <xf numFmtId="180" fontId="73" fillId="0" borderId="20" xfId="284" applyNumberFormat="1" applyFont="1" applyFill="1" applyBorder="1" applyAlignment="1">
      <alignment horizontal="center" vertical="center" wrapText="1"/>
      <protection/>
    </xf>
    <xf numFmtId="0" fontId="5" fillId="0" borderId="20" xfId="284" applyFont="1" applyFill="1" applyBorder="1" applyAlignment="1">
      <alignment horizontal="left" vertical="center" wrapText="1"/>
      <protection/>
    </xf>
    <xf numFmtId="3" fontId="4" fillId="0" borderId="33" xfId="283" applyNumberFormat="1" applyFont="1" applyFill="1" applyBorder="1" applyAlignment="1">
      <alignment horizontal="center" vertical="center" wrapText="1"/>
      <protection/>
    </xf>
    <xf numFmtId="181" fontId="13" fillId="0" borderId="33" xfId="283" applyNumberFormat="1" applyFont="1" applyFill="1" applyBorder="1" applyAlignment="1">
      <alignment horizontal="center" vertical="center"/>
      <protection/>
    </xf>
    <xf numFmtId="3" fontId="13" fillId="0" borderId="33" xfId="283" applyNumberFormat="1" applyFont="1" applyFill="1" applyBorder="1" applyAlignment="1">
      <alignment horizontal="center" vertical="center"/>
      <protection/>
    </xf>
    <xf numFmtId="0" fontId="72" fillId="0" borderId="35" xfId="284" applyFont="1" applyBorder="1" applyAlignment="1">
      <alignment vertical="center" wrapText="1"/>
      <protection/>
    </xf>
    <xf numFmtId="3" fontId="4" fillId="0" borderId="35" xfId="283" applyNumberFormat="1" applyFont="1" applyFill="1" applyBorder="1" applyAlignment="1">
      <alignment horizontal="center" vertical="center" wrapText="1"/>
      <protection/>
    </xf>
    <xf numFmtId="181" fontId="13" fillId="0" borderId="35" xfId="283" applyNumberFormat="1" applyFont="1" applyFill="1" applyBorder="1" applyAlignment="1">
      <alignment horizontal="center" vertical="center"/>
      <protection/>
    </xf>
    <xf numFmtId="3" fontId="13" fillId="0" borderId="35" xfId="283" applyNumberFormat="1" applyFont="1" applyFill="1" applyBorder="1" applyAlignment="1">
      <alignment horizontal="center" vertical="center"/>
      <protection/>
    </xf>
    <xf numFmtId="0" fontId="72" fillId="0" borderId="38" xfId="284" applyFont="1" applyBorder="1" applyAlignment="1">
      <alignment vertical="center" wrapText="1"/>
      <protection/>
    </xf>
    <xf numFmtId="3" fontId="4" fillId="0" borderId="38" xfId="283" applyNumberFormat="1" applyFont="1" applyFill="1" applyBorder="1" applyAlignment="1">
      <alignment horizontal="center" vertical="center" wrapText="1"/>
      <protection/>
    </xf>
    <xf numFmtId="181" fontId="13" fillId="0" borderId="38" xfId="283" applyNumberFormat="1" applyFont="1" applyFill="1" applyBorder="1" applyAlignment="1">
      <alignment horizontal="center" vertical="center"/>
      <protection/>
    </xf>
    <xf numFmtId="3" fontId="13" fillId="0" borderId="38" xfId="283" applyNumberFormat="1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185" fontId="31" fillId="0" borderId="43" xfId="292" applyNumberFormat="1" applyFont="1" applyFill="1" applyBorder="1" applyAlignment="1">
      <alignment horizontal="center" vertical="center" wrapText="1"/>
      <protection/>
    </xf>
    <xf numFmtId="185" fontId="25" fillId="0" borderId="43" xfId="292" applyNumberFormat="1" applyFont="1" applyFill="1" applyBorder="1" applyAlignment="1">
      <alignment horizontal="center" vertical="center" wrapText="1"/>
      <protection/>
    </xf>
    <xf numFmtId="185" fontId="110" fillId="0" borderId="43" xfId="292" applyNumberFormat="1" applyFont="1" applyFill="1" applyBorder="1" applyAlignment="1">
      <alignment horizontal="center" vertical="center" wrapText="1"/>
      <protection/>
    </xf>
    <xf numFmtId="180" fontId="107" fillId="79" borderId="20" xfId="281" applyNumberFormat="1" applyFont="1" applyFill="1" applyBorder="1" applyAlignment="1">
      <alignment horizontal="center" vertical="center"/>
      <protection/>
    </xf>
    <xf numFmtId="185" fontId="110" fillId="79" borderId="43" xfId="292" applyNumberFormat="1" applyFont="1" applyFill="1" applyBorder="1" applyAlignment="1">
      <alignment horizontal="center" vertical="center" wrapText="1"/>
      <protection/>
    </xf>
    <xf numFmtId="0" fontId="111" fillId="0" borderId="0" xfId="0" applyFont="1" applyAlignment="1">
      <alignment horizontal="center" vertical="center"/>
    </xf>
    <xf numFmtId="0" fontId="60" fillId="0" borderId="0" xfId="289" applyFont="1" applyFill="1" applyBorder="1" applyAlignment="1">
      <alignment horizontal="center" vertical="top" wrapText="1"/>
      <protection/>
    </xf>
    <xf numFmtId="0" fontId="68" fillId="0" borderId="41" xfId="281" applyFont="1" applyFill="1" applyBorder="1" applyAlignment="1">
      <alignment horizontal="left" vertical="center" wrapText="1" indent="1"/>
      <protection/>
    </xf>
    <xf numFmtId="0" fontId="68" fillId="0" borderId="44" xfId="281" applyFont="1" applyFill="1" applyBorder="1" applyAlignment="1">
      <alignment horizontal="left" vertical="center" wrapText="1" indent="1"/>
      <protection/>
    </xf>
    <xf numFmtId="0" fontId="68" fillId="0" borderId="21" xfId="281" applyFont="1" applyFill="1" applyBorder="1" applyAlignment="1">
      <alignment horizontal="left" vertical="center" wrapText="1" indent="1"/>
      <protection/>
    </xf>
    <xf numFmtId="0" fontId="70" fillId="0" borderId="41" xfId="281" applyFont="1" applyFill="1" applyBorder="1" applyAlignment="1">
      <alignment horizontal="left" vertical="center" wrapText="1" indent="1"/>
      <protection/>
    </xf>
    <xf numFmtId="0" fontId="70" fillId="0" borderId="44" xfId="281" applyFont="1" applyFill="1" applyBorder="1" applyAlignment="1">
      <alignment horizontal="left" vertical="center" wrapText="1" indent="1"/>
      <protection/>
    </xf>
    <xf numFmtId="0" fontId="70" fillId="0" borderId="36" xfId="281" applyFont="1" applyFill="1" applyBorder="1" applyAlignment="1">
      <alignment horizontal="left" vertical="center" wrapText="1" indent="1"/>
      <protection/>
    </xf>
    <xf numFmtId="0" fontId="70" fillId="0" borderId="21" xfId="281" applyFont="1" applyFill="1" applyBorder="1" applyAlignment="1">
      <alignment horizontal="left" vertical="center" wrapText="1" indent="1"/>
      <protection/>
    </xf>
    <xf numFmtId="0" fontId="21" fillId="0" borderId="0" xfId="281" applyFont="1" applyAlignment="1">
      <alignment horizontal="center" vertical="center" wrapText="1"/>
      <protection/>
    </xf>
    <xf numFmtId="0" fontId="34" fillId="0" borderId="0" xfId="289" applyFont="1" applyFill="1" applyBorder="1" applyAlignment="1">
      <alignment horizontal="center" vertical="top" wrapText="1"/>
      <protection/>
    </xf>
    <xf numFmtId="0" fontId="27" fillId="79" borderId="28" xfId="281" applyFont="1" applyFill="1" applyBorder="1" applyAlignment="1">
      <alignment horizontal="center" vertical="center" wrapText="1"/>
      <protection/>
    </xf>
    <xf numFmtId="0" fontId="27" fillId="79" borderId="45" xfId="281" applyFont="1" applyFill="1" applyBorder="1" applyAlignment="1">
      <alignment horizontal="center" vertical="center" wrapText="1"/>
      <protection/>
    </xf>
    <xf numFmtId="0" fontId="27" fillId="79" borderId="46" xfId="281" applyFont="1" applyFill="1" applyBorder="1" applyAlignment="1">
      <alignment horizontal="center" vertical="center" wrapText="1"/>
      <protection/>
    </xf>
    <xf numFmtId="0" fontId="27" fillId="79" borderId="47" xfId="281" applyFont="1" applyFill="1" applyBorder="1" applyAlignment="1">
      <alignment horizontal="center" vertical="center" wrapText="1"/>
      <protection/>
    </xf>
    <xf numFmtId="0" fontId="27" fillId="79" borderId="42" xfId="281" applyFont="1" applyFill="1" applyBorder="1" applyAlignment="1">
      <alignment horizontal="center" vertical="center" wrapText="1"/>
      <protection/>
    </xf>
    <xf numFmtId="0" fontId="27" fillId="79" borderId="20" xfId="281" applyFont="1" applyFill="1" applyBorder="1" applyAlignment="1">
      <alignment horizontal="center" vertical="center" wrapText="1"/>
      <protection/>
    </xf>
    <xf numFmtId="0" fontId="42" fillId="0" borderId="28" xfId="281" applyFont="1" applyFill="1" applyBorder="1" applyAlignment="1">
      <alignment horizontal="center" vertical="center" wrapText="1"/>
      <protection/>
    </xf>
    <xf numFmtId="0" fontId="42" fillId="0" borderId="45" xfId="281" applyFont="1" applyFill="1" applyBorder="1" applyAlignment="1">
      <alignment horizontal="center" vertical="center" wrapText="1"/>
      <protection/>
    </xf>
    <xf numFmtId="0" fontId="42" fillId="0" borderId="42" xfId="281" applyFont="1" applyFill="1" applyBorder="1" applyAlignment="1">
      <alignment horizontal="center" vertical="center" wrapText="1"/>
      <protection/>
    </xf>
    <xf numFmtId="0" fontId="42" fillId="0" borderId="46" xfId="281" applyFont="1" applyFill="1" applyBorder="1" applyAlignment="1">
      <alignment horizontal="center" vertical="center" wrapText="1"/>
      <protection/>
    </xf>
    <xf numFmtId="0" fontId="42" fillId="79" borderId="47" xfId="281" applyFont="1" applyFill="1" applyBorder="1" applyAlignment="1">
      <alignment horizontal="center" vertical="center" wrapText="1"/>
      <protection/>
    </xf>
    <xf numFmtId="0" fontId="42" fillId="79" borderId="45" xfId="281" applyFont="1" applyFill="1" applyBorder="1" applyAlignment="1">
      <alignment horizontal="center" vertical="center" wrapText="1"/>
      <protection/>
    </xf>
    <xf numFmtId="0" fontId="42" fillId="79" borderId="42" xfId="281" applyFont="1" applyFill="1" applyBorder="1" applyAlignment="1">
      <alignment horizontal="center" vertical="center" wrapText="1"/>
      <protection/>
    </xf>
    <xf numFmtId="0" fontId="42" fillId="79" borderId="20" xfId="281" applyFont="1" applyFill="1" applyBorder="1" applyAlignment="1">
      <alignment horizontal="center" vertical="center" wrapText="1"/>
      <protection/>
    </xf>
    <xf numFmtId="0" fontId="25" fillId="79" borderId="0" xfId="281" applyFont="1" applyFill="1" applyBorder="1" applyAlignment="1">
      <alignment horizontal="center" vertical="center" wrapText="1"/>
      <protection/>
    </xf>
    <xf numFmtId="0" fontId="34" fillId="79" borderId="0" xfId="281" applyFont="1" applyFill="1" applyBorder="1" applyAlignment="1">
      <alignment horizontal="center" vertical="center" wrapText="1"/>
      <protection/>
    </xf>
    <xf numFmtId="0" fontId="40" fillId="79" borderId="0" xfId="281" applyFont="1" applyFill="1" applyBorder="1" applyAlignment="1">
      <alignment horizontal="right"/>
      <protection/>
    </xf>
    <xf numFmtId="0" fontId="26" fillId="79" borderId="41" xfId="281" applyFont="1" applyFill="1" applyBorder="1" applyAlignment="1">
      <alignment horizontal="center" vertical="center" wrapText="1"/>
      <protection/>
    </xf>
    <xf numFmtId="0" fontId="26" fillId="79" borderId="21" xfId="281" applyFont="1" applyFill="1" applyBorder="1" applyAlignment="1">
      <alignment horizontal="center" vertical="center" wrapText="1"/>
      <protection/>
    </xf>
    <xf numFmtId="0" fontId="35" fillId="0" borderId="0" xfId="288" applyFont="1" applyFill="1" applyAlignment="1">
      <alignment horizontal="center" vertical="top" wrapText="1"/>
      <protection/>
    </xf>
    <xf numFmtId="0" fontId="35" fillId="0" borderId="20" xfId="288" applyFont="1" applyFill="1" applyBorder="1" applyAlignment="1">
      <alignment horizontal="center" vertical="top" wrapText="1"/>
      <protection/>
    </xf>
    <xf numFmtId="49" fontId="36" fillId="0" borderId="20" xfId="288" applyNumberFormat="1" applyFont="1" applyBorder="1" applyAlignment="1">
      <alignment horizontal="center" vertical="center" wrapText="1"/>
      <protection/>
    </xf>
    <xf numFmtId="0" fontId="36" fillId="0" borderId="20" xfId="288" applyFont="1" applyBorder="1" applyAlignment="1">
      <alignment horizontal="center" vertical="center" wrapText="1"/>
      <protection/>
    </xf>
    <xf numFmtId="0" fontId="21" fillId="0" borderId="0" xfId="292" applyFont="1" applyFill="1" applyAlignment="1">
      <alignment horizontal="center" wrapText="1"/>
      <protection/>
    </xf>
    <xf numFmtId="0" fontId="23" fillId="0" borderId="0" xfId="292" applyFont="1" applyFill="1" applyAlignment="1">
      <alignment horizontal="center"/>
      <protection/>
    </xf>
    <xf numFmtId="0" fontId="24" fillId="0" borderId="20" xfId="292" applyFont="1" applyFill="1" applyBorder="1" applyAlignment="1">
      <alignment horizontal="center"/>
      <protection/>
    </xf>
    <xf numFmtId="14" fontId="25" fillId="0" borderId="20" xfId="264" applyNumberFormat="1" applyFont="1" applyBorder="1" applyAlignment="1">
      <alignment horizontal="center" vertical="center" wrapText="1"/>
      <protection/>
    </xf>
    <xf numFmtId="0" fontId="29" fillId="0" borderId="0" xfId="292" applyFont="1" applyFill="1" applyAlignment="1">
      <alignment horizontal="center" wrapText="1"/>
      <protection/>
    </xf>
    <xf numFmtId="0" fontId="23" fillId="0" borderId="0" xfId="292" applyFont="1" applyFill="1" applyAlignment="1">
      <alignment horizontal="center" wrapText="1"/>
      <protection/>
    </xf>
    <xf numFmtId="0" fontId="21" fillId="0" borderId="20" xfId="292" applyFont="1" applyFill="1" applyBorder="1" applyAlignment="1">
      <alignment horizontal="center" vertical="center" wrapText="1"/>
      <protection/>
    </xf>
    <xf numFmtId="0" fontId="36" fillId="0" borderId="0" xfId="284" applyFont="1" applyAlignment="1">
      <alignment horizontal="center"/>
      <protection/>
    </xf>
    <xf numFmtId="0" fontId="36" fillId="0" borderId="19" xfId="283" applyFont="1" applyFill="1" applyBorder="1" applyAlignment="1">
      <alignment horizontal="center" vertical="top" wrapText="1"/>
      <protection/>
    </xf>
    <xf numFmtId="0" fontId="4" fillId="0" borderId="20" xfId="283" applyFont="1" applyFill="1" applyBorder="1" applyAlignment="1">
      <alignment horizontal="center" vertical="center" wrapText="1"/>
      <protection/>
    </xf>
    <xf numFmtId="49" fontId="4" fillId="0" borderId="20" xfId="288" applyNumberFormat="1" applyFont="1" applyBorder="1" applyAlignment="1">
      <alignment horizontal="center" vertical="center" wrapText="1"/>
      <protection/>
    </xf>
    <xf numFmtId="0" fontId="6" fillId="0" borderId="20" xfId="283" applyFont="1" applyFill="1" applyBorder="1" applyAlignment="1">
      <alignment horizontal="center" vertical="center"/>
      <protection/>
    </xf>
    <xf numFmtId="0" fontId="10" fillId="0" borderId="48" xfId="282" applyFont="1" applyFill="1" applyBorder="1" applyAlignment="1">
      <alignment horizontal="left" vertical="center" wrapText="1"/>
      <protection/>
    </xf>
    <xf numFmtId="181" fontId="6" fillId="0" borderId="28" xfId="283" applyNumberFormat="1" applyFont="1" applyFill="1" applyBorder="1" applyAlignment="1">
      <alignment horizontal="center" vertical="center"/>
      <protection/>
    </xf>
    <xf numFmtId="181" fontId="6" fillId="0" borderId="42" xfId="283" applyNumberFormat="1" applyFont="1" applyFill="1" applyBorder="1" applyAlignment="1">
      <alignment horizontal="center" vertical="center"/>
      <protection/>
    </xf>
    <xf numFmtId="0" fontId="37" fillId="0" borderId="48" xfId="283" applyFont="1" applyFill="1" applyBorder="1" applyAlignment="1">
      <alignment horizontal="center" vertical="center" wrapText="1"/>
      <protection/>
    </xf>
    <xf numFmtId="0" fontId="37" fillId="0" borderId="19" xfId="283" applyFont="1" applyFill="1" applyBorder="1" applyAlignment="1">
      <alignment horizontal="center" vertical="center" wrapText="1"/>
      <protection/>
    </xf>
    <xf numFmtId="49" fontId="4" fillId="0" borderId="20" xfId="283" applyNumberFormat="1" applyFont="1" applyFill="1" applyBorder="1" applyAlignment="1">
      <alignment horizontal="center" vertical="center" wrapText="1"/>
      <protection/>
    </xf>
    <xf numFmtId="0" fontId="6" fillId="0" borderId="28" xfId="283" applyFont="1" applyFill="1" applyBorder="1" applyAlignment="1">
      <alignment horizontal="center" vertical="center"/>
      <protection/>
    </xf>
    <xf numFmtId="0" fontId="6" fillId="0" borderId="42" xfId="283" applyFont="1" applyFill="1" applyBorder="1" applyAlignment="1">
      <alignment horizontal="center" vertical="center"/>
      <protection/>
    </xf>
    <xf numFmtId="1" fontId="14" fillId="0" borderId="49" xfId="285" applyNumberFormat="1" applyFont="1" applyFill="1" applyBorder="1" applyAlignment="1" applyProtection="1">
      <alignment horizontal="center" vertical="center" wrapText="1"/>
      <protection/>
    </xf>
    <xf numFmtId="1" fontId="14" fillId="0" borderId="48" xfId="285" applyNumberFormat="1" applyFont="1" applyFill="1" applyBorder="1" applyAlignment="1" applyProtection="1">
      <alignment horizontal="center" vertical="center" wrapText="1"/>
      <protection/>
    </xf>
    <xf numFmtId="1" fontId="14" fillId="0" borderId="50" xfId="285" applyNumberFormat="1" applyFont="1" applyFill="1" applyBorder="1" applyAlignment="1" applyProtection="1">
      <alignment horizontal="center" vertical="center" wrapText="1"/>
      <protection/>
    </xf>
    <xf numFmtId="1" fontId="14" fillId="0" borderId="51" xfId="285" applyNumberFormat="1" applyFont="1" applyFill="1" applyBorder="1" applyAlignment="1" applyProtection="1">
      <alignment horizontal="center" vertical="center" wrapText="1"/>
      <protection/>
    </xf>
    <xf numFmtId="1" fontId="14" fillId="0" borderId="0" xfId="285" applyNumberFormat="1" applyFont="1" applyFill="1" applyBorder="1" applyAlignment="1" applyProtection="1">
      <alignment horizontal="center" vertical="center" wrapText="1"/>
      <protection/>
    </xf>
    <xf numFmtId="1" fontId="14" fillId="0" borderId="40" xfId="285" applyNumberFormat="1" applyFont="1" applyFill="1" applyBorder="1" applyAlignment="1" applyProtection="1">
      <alignment horizontal="center" vertical="center" wrapText="1"/>
      <protection/>
    </xf>
    <xf numFmtId="1" fontId="14" fillId="0" borderId="22" xfId="285" applyNumberFormat="1" applyFont="1" applyFill="1" applyBorder="1" applyAlignment="1" applyProtection="1">
      <alignment horizontal="center" vertical="center" wrapText="1"/>
      <protection/>
    </xf>
    <xf numFmtId="1" fontId="14" fillId="0" borderId="19" xfId="285" applyNumberFormat="1" applyFont="1" applyFill="1" applyBorder="1" applyAlignment="1" applyProtection="1">
      <alignment horizontal="center" vertical="center" wrapText="1"/>
      <protection/>
    </xf>
    <xf numFmtId="1" fontId="14" fillId="0" borderId="52" xfId="285" applyNumberFormat="1" applyFont="1" applyFill="1" applyBorder="1" applyAlignment="1" applyProtection="1">
      <alignment horizontal="center" vertical="center" wrapText="1"/>
      <protection/>
    </xf>
    <xf numFmtId="1" fontId="13" fillId="0" borderId="20" xfId="285" applyNumberFormat="1" applyFont="1" applyFill="1" applyBorder="1" applyAlignment="1" applyProtection="1">
      <alignment horizontal="center" vertical="center" wrapText="1"/>
      <protection locked="0"/>
    </xf>
    <xf numFmtId="1" fontId="15" fillId="0" borderId="41" xfId="285" applyNumberFormat="1" applyFont="1" applyFill="1" applyBorder="1" applyAlignment="1" applyProtection="1">
      <alignment horizontal="center" vertical="center" wrapText="1"/>
      <protection/>
    </xf>
    <xf numFmtId="1" fontId="15" fillId="0" borderId="21" xfId="285" applyNumberFormat="1" applyFont="1" applyFill="1" applyBorder="1" applyAlignment="1" applyProtection="1">
      <alignment horizontal="center" vertical="center" wrapText="1"/>
      <protection/>
    </xf>
    <xf numFmtId="1" fontId="13" fillId="0" borderId="49" xfId="285" applyNumberFormat="1" applyFont="1" applyFill="1" applyBorder="1" applyAlignment="1" applyProtection="1">
      <alignment horizontal="center" vertical="center" wrapText="1"/>
      <protection/>
    </xf>
    <xf numFmtId="1" fontId="13" fillId="0" borderId="48" xfId="285" applyNumberFormat="1" applyFont="1" applyFill="1" applyBorder="1" applyAlignment="1" applyProtection="1">
      <alignment horizontal="center" vertical="center" wrapText="1"/>
      <protection/>
    </xf>
    <xf numFmtId="1" fontId="13" fillId="0" borderId="50" xfId="285" applyNumberFormat="1" applyFont="1" applyFill="1" applyBorder="1" applyAlignment="1" applyProtection="1">
      <alignment horizontal="center" vertical="center" wrapText="1"/>
      <protection/>
    </xf>
    <xf numFmtId="1" fontId="13" fillId="0" borderId="51" xfId="285" applyNumberFormat="1" applyFont="1" applyFill="1" applyBorder="1" applyAlignment="1" applyProtection="1">
      <alignment horizontal="center" vertical="center" wrapText="1"/>
      <protection/>
    </xf>
    <xf numFmtId="1" fontId="13" fillId="0" borderId="0" xfId="285" applyNumberFormat="1" applyFont="1" applyFill="1" applyBorder="1" applyAlignment="1" applyProtection="1">
      <alignment horizontal="center" vertical="center" wrapText="1"/>
      <protection/>
    </xf>
    <xf numFmtId="1" fontId="13" fillId="0" borderId="40" xfId="285" applyNumberFormat="1" applyFont="1" applyFill="1" applyBorder="1" applyAlignment="1" applyProtection="1">
      <alignment horizontal="center" vertical="center" wrapText="1"/>
      <protection/>
    </xf>
    <xf numFmtId="1" fontId="13" fillId="0" borderId="22" xfId="285" applyNumberFormat="1" applyFont="1" applyFill="1" applyBorder="1" applyAlignment="1" applyProtection="1">
      <alignment horizontal="center" vertical="center" wrapText="1"/>
      <protection/>
    </xf>
    <xf numFmtId="1" fontId="13" fillId="0" borderId="19" xfId="285" applyNumberFormat="1" applyFont="1" applyFill="1" applyBorder="1" applyAlignment="1" applyProtection="1">
      <alignment horizontal="center" vertical="center" wrapText="1"/>
      <protection/>
    </xf>
    <xf numFmtId="1" fontId="13" fillId="0" borderId="52" xfId="285" applyNumberFormat="1" applyFont="1" applyFill="1" applyBorder="1" applyAlignment="1" applyProtection="1">
      <alignment horizontal="center" vertical="center" wrapText="1"/>
      <protection/>
    </xf>
    <xf numFmtId="1" fontId="65" fillId="0" borderId="28" xfId="285" applyNumberFormat="1" applyFont="1" applyFill="1" applyBorder="1" applyAlignment="1" applyProtection="1">
      <alignment horizontal="center" vertical="center"/>
      <protection locked="0"/>
    </xf>
    <xf numFmtId="1" fontId="65" fillId="0" borderId="45" xfId="285" applyNumberFormat="1" applyFont="1" applyFill="1" applyBorder="1" applyAlignment="1" applyProtection="1">
      <alignment horizontal="center" vertical="center"/>
      <protection locked="0"/>
    </xf>
    <xf numFmtId="1" fontId="65" fillId="0" borderId="42" xfId="285" applyNumberFormat="1" applyFont="1" applyFill="1" applyBorder="1" applyAlignment="1" applyProtection="1">
      <alignment horizontal="center" vertical="center"/>
      <protection locked="0"/>
    </xf>
    <xf numFmtId="1" fontId="35" fillId="0" borderId="0" xfId="285" applyNumberFormat="1" applyFont="1" applyFill="1" applyAlignment="1" applyProtection="1">
      <alignment horizontal="center"/>
      <protection locked="0"/>
    </xf>
    <xf numFmtId="1" fontId="35" fillId="0" borderId="19" xfId="285" applyNumberFormat="1" applyFont="1" applyFill="1" applyBorder="1" applyAlignment="1" applyProtection="1">
      <alignment horizontal="center"/>
      <protection locked="0"/>
    </xf>
    <xf numFmtId="1" fontId="13" fillId="0" borderId="20" xfId="285" applyNumberFormat="1" applyFont="1" applyFill="1" applyBorder="1" applyAlignment="1" applyProtection="1">
      <alignment horizontal="center" vertical="center" wrapText="1"/>
      <protection/>
    </xf>
    <xf numFmtId="1" fontId="16" fillId="0" borderId="20" xfId="285" applyNumberFormat="1" applyFont="1" applyFill="1" applyBorder="1" applyAlignment="1" applyProtection="1">
      <alignment horizontal="center" vertical="center" wrapText="1"/>
      <protection/>
    </xf>
    <xf numFmtId="1" fontId="16" fillId="0" borderId="28" xfId="285" applyNumberFormat="1" applyFont="1" applyFill="1" applyBorder="1" applyAlignment="1" applyProtection="1">
      <alignment horizontal="center" vertical="center" wrapText="1"/>
      <protection/>
    </xf>
    <xf numFmtId="1" fontId="16" fillId="0" borderId="42" xfId="285" applyNumberFormat="1" applyFont="1" applyFill="1" applyBorder="1" applyAlignment="1" applyProtection="1">
      <alignment horizontal="center" vertical="center" wrapText="1"/>
      <protection/>
    </xf>
    <xf numFmtId="1" fontId="2" fillId="0" borderId="41" xfId="285" applyNumberFormat="1" applyFont="1" applyFill="1" applyBorder="1" applyAlignment="1" applyProtection="1">
      <alignment horizontal="center"/>
      <protection/>
    </xf>
    <xf numFmtId="1" fontId="2" fillId="0" borderId="44" xfId="285" applyNumberFormat="1" applyFont="1" applyFill="1" applyBorder="1" applyAlignment="1" applyProtection="1">
      <alignment horizontal="center"/>
      <protection/>
    </xf>
    <xf numFmtId="1" fontId="2" fillId="0" borderId="21" xfId="285" applyNumberFormat="1" applyFont="1" applyFill="1" applyBorder="1" applyAlignment="1" applyProtection="1">
      <alignment horizontal="center"/>
      <protection/>
    </xf>
    <xf numFmtId="1" fontId="2" fillId="0" borderId="41" xfId="285" applyNumberFormat="1" applyFont="1" applyFill="1" applyBorder="1" applyAlignment="1" applyProtection="1">
      <alignment horizontal="center" vertical="center" wrapText="1"/>
      <protection/>
    </xf>
    <xf numFmtId="1" fontId="2" fillId="0" borderId="21" xfId="285" applyNumberFormat="1" applyFont="1" applyFill="1" applyBorder="1" applyAlignment="1" applyProtection="1">
      <alignment horizontal="center" vertical="center" wrapText="1"/>
      <protection/>
    </xf>
    <xf numFmtId="1" fontId="16" fillId="0" borderId="49" xfId="285" applyNumberFormat="1" applyFont="1" applyFill="1" applyBorder="1" applyAlignment="1" applyProtection="1">
      <alignment horizontal="center" vertical="center" wrapText="1"/>
      <protection/>
    </xf>
    <xf numFmtId="1" fontId="16" fillId="0" borderId="50" xfId="285" applyNumberFormat="1" applyFont="1" applyFill="1" applyBorder="1" applyAlignment="1" applyProtection="1">
      <alignment horizontal="center" vertical="center" wrapText="1"/>
      <protection/>
    </xf>
    <xf numFmtId="1" fontId="16" fillId="0" borderId="41" xfId="285" applyNumberFormat="1" applyFont="1" applyFill="1" applyBorder="1" applyAlignment="1" applyProtection="1">
      <alignment horizontal="center" vertical="center" wrapText="1"/>
      <protection/>
    </xf>
    <xf numFmtId="1" fontId="16" fillId="0" borderId="21" xfId="285" applyNumberFormat="1" applyFont="1" applyFill="1" applyBorder="1" applyAlignment="1" applyProtection="1">
      <alignment horizontal="center" vertical="center" wrapText="1"/>
      <protection/>
    </xf>
    <xf numFmtId="1" fontId="6" fillId="0" borderId="28" xfId="285" applyNumberFormat="1" applyFont="1" applyFill="1" applyBorder="1" applyAlignment="1" applyProtection="1">
      <alignment horizontal="center" vertical="center"/>
      <protection locked="0"/>
    </xf>
    <xf numFmtId="1" fontId="6" fillId="0" borderId="45" xfId="285" applyNumberFormat="1" applyFont="1" applyFill="1" applyBorder="1" applyAlignment="1" applyProtection="1">
      <alignment horizontal="center" vertical="center"/>
      <protection locked="0"/>
    </xf>
    <xf numFmtId="1" fontId="6" fillId="0" borderId="42" xfId="285" applyNumberFormat="1" applyFont="1" applyFill="1" applyBorder="1" applyAlignment="1" applyProtection="1">
      <alignment horizontal="center" vertical="center"/>
      <protection locked="0"/>
    </xf>
  </cellXfs>
  <cellStyles count="306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20% — акцент1" xfId="39"/>
    <cellStyle name="20% - Акцент1 2" xfId="40"/>
    <cellStyle name="20% - Акцент1 3" xfId="41"/>
    <cellStyle name="20% - Акцент1 4" xfId="42"/>
    <cellStyle name="20% — акцент2" xfId="43"/>
    <cellStyle name="20% - Акцент2 2" xfId="44"/>
    <cellStyle name="20% - Акцент2 3" xfId="45"/>
    <cellStyle name="20% - Акцент2 4" xfId="46"/>
    <cellStyle name="20% — акцент3" xfId="47"/>
    <cellStyle name="20% - Акцент3 2" xfId="48"/>
    <cellStyle name="20% - Акцент3 3" xfId="49"/>
    <cellStyle name="20% - Акцент3 4" xfId="50"/>
    <cellStyle name="20% — акцент4" xfId="51"/>
    <cellStyle name="20% - Акцент4 2" xfId="52"/>
    <cellStyle name="20% - Акцент4 3" xfId="53"/>
    <cellStyle name="20% - Акцент4 4" xfId="54"/>
    <cellStyle name="20% — акцент5" xfId="55"/>
    <cellStyle name="20% - Акцент5 2" xfId="56"/>
    <cellStyle name="20% - Акцент5 3" xfId="57"/>
    <cellStyle name="20% - Акцент5 4" xfId="58"/>
    <cellStyle name="20% — акцент6" xfId="59"/>
    <cellStyle name="20% - Акцент6 2" xfId="60"/>
    <cellStyle name="20% - Акцент6 3" xfId="61"/>
    <cellStyle name="20% - Акцент6 4" xfId="62"/>
    <cellStyle name="20% – Акцентування1 2" xfId="63"/>
    <cellStyle name="20% – Акцентування1 3" xfId="64"/>
    <cellStyle name="20% – Акцентування1 4" xfId="65"/>
    <cellStyle name="20% – Акцентування2 2" xfId="66"/>
    <cellStyle name="20% – Акцентування2 3" xfId="67"/>
    <cellStyle name="20% – Акцентування2 4" xfId="68"/>
    <cellStyle name="20% – Акцентування3 2" xfId="69"/>
    <cellStyle name="20% – Акцентування3 3" xfId="70"/>
    <cellStyle name="20% – Акцентування3 4" xfId="71"/>
    <cellStyle name="20% – Акцентування4 2" xfId="72"/>
    <cellStyle name="20% – Акцентування4 3" xfId="73"/>
    <cellStyle name="20% – Акцентування4 4" xfId="74"/>
    <cellStyle name="20% – Акцентування5 2" xfId="75"/>
    <cellStyle name="20% – Акцентування5 3" xfId="76"/>
    <cellStyle name="20% – Акцентування5 4" xfId="77"/>
    <cellStyle name="20% – Акцентування6 2" xfId="78"/>
    <cellStyle name="20% – Акцентування6 3" xfId="79"/>
    <cellStyle name="20% – Акцентування6 4" xfId="80"/>
    <cellStyle name="40% - Accent1" xfId="81"/>
    <cellStyle name="40% - Accent1 2" xfId="82"/>
    <cellStyle name="40% - Accent1 3" xfId="83"/>
    <cellStyle name="40% - Accent1 4" xfId="84"/>
    <cellStyle name="40% - Accent2" xfId="85"/>
    <cellStyle name="40% - Accent2 2" xfId="86"/>
    <cellStyle name="40% - Accent2 3" xfId="87"/>
    <cellStyle name="40% - Accent2 4" xfId="88"/>
    <cellStyle name="40% - Accent3" xfId="89"/>
    <cellStyle name="40% - Accent3 2" xfId="90"/>
    <cellStyle name="40% - Accent3 3" xfId="91"/>
    <cellStyle name="40% - Accent3 4" xfId="92"/>
    <cellStyle name="40% - Accent4" xfId="93"/>
    <cellStyle name="40% - Accent4 2" xfId="94"/>
    <cellStyle name="40% - Accent4 3" xfId="95"/>
    <cellStyle name="40% - Accent4 4" xfId="96"/>
    <cellStyle name="40% - Accent5" xfId="97"/>
    <cellStyle name="40% - Accent5 2" xfId="98"/>
    <cellStyle name="40% - Accent5 3" xfId="99"/>
    <cellStyle name="40% - Accent5 4" xfId="100"/>
    <cellStyle name="40% - Accent6" xfId="101"/>
    <cellStyle name="40% - Accent6 2" xfId="102"/>
    <cellStyle name="40% - Accent6 3" xfId="103"/>
    <cellStyle name="40% - Accent6 4" xfId="104"/>
    <cellStyle name="40% — акцент1" xfId="105"/>
    <cellStyle name="40% - Акцент1 2" xfId="106"/>
    <cellStyle name="40% - Акцент1 3" xfId="107"/>
    <cellStyle name="40% - Акцент1 4" xfId="108"/>
    <cellStyle name="40% — акцент2" xfId="109"/>
    <cellStyle name="40% - Акцент2 2" xfId="110"/>
    <cellStyle name="40% - Акцент2 3" xfId="111"/>
    <cellStyle name="40% - Акцент2 4" xfId="112"/>
    <cellStyle name="40% — акцент3" xfId="113"/>
    <cellStyle name="40% - Акцент3 2" xfId="114"/>
    <cellStyle name="40% - Акцент3 3" xfId="115"/>
    <cellStyle name="40% - Акцент3 4" xfId="116"/>
    <cellStyle name="40% — акцент4" xfId="117"/>
    <cellStyle name="40% - Акцент4 2" xfId="118"/>
    <cellStyle name="40% - Акцент4 3" xfId="119"/>
    <cellStyle name="40% - Акцент4 4" xfId="120"/>
    <cellStyle name="40% — акцент5" xfId="121"/>
    <cellStyle name="40% - Акцент5 2" xfId="122"/>
    <cellStyle name="40% - Акцент5 3" xfId="123"/>
    <cellStyle name="40% - Акцент5 4" xfId="124"/>
    <cellStyle name="40% — акцент6" xfId="125"/>
    <cellStyle name="40% - Акцент6 2" xfId="126"/>
    <cellStyle name="40% - Акцент6 3" xfId="127"/>
    <cellStyle name="40% - Акцент6 4" xfId="128"/>
    <cellStyle name="40% – Акцентування1 2" xfId="129"/>
    <cellStyle name="40% – Акцентування1 3" xfId="130"/>
    <cellStyle name="40% – Акцентування1 4" xfId="131"/>
    <cellStyle name="40% – Акцентування2 2" xfId="132"/>
    <cellStyle name="40% – Акцентування2 3" xfId="133"/>
    <cellStyle name="40% – Акцентування2 4" xfId="134"/>
    <cellStyle name="40% – Акцентування3 2" xfId="135"/>
    <cellStyle name="40% – Акцентування3 3" xfId="136"/>
    <cellStyle name="40% – Акцентування3 4" xfId="137"/>
    <cellStyle name="40% – Акцентування4 2" xfId="138"/>
    <cellStyle name="40% – Акцентування4 3" xfId="139"/>
    <cellStyle name="40% – Акцентування4 4" xfId="140"/>
    <cellStyle name="40% – Акцентування5 2" xfId="141"/>
    <cellStyle name="40% – Акцентування5 3" xfId="142"/>
    <cellStyle name="40% – Акцентування5 4" xfId="143"/>
    <cellStyle name="40% – Акцентування6 2" xfId="144"/>
    <cellStyle name="40% – Акцентування6 3" xfId="145"/>
    <cellStyle name="40% – Акцентування6 4" xfId="146"/>
    <cellStyle name="60% - Accent1" xfId="147"/>
    <cellStyle name="60% - Accent1 2" xfId="148"/>
    <cellStyle name="60% - Accent2" xfId="149"/>
    <cellStyle name="60% - Accent2 2" xfId="150"/>
    <cellStyle name="60% - Accent3" xfId="151"/>
    <cellStyle name="60% - Accent3 2" xfId="152"/>
    <cellStyle name="60% - Accent4" xfId="153"/>
    <cellStyle name="60% - Accent4 2" xfId="154"/>
    <cellStyle name="60% - Accent5" xfId="155"/>
    <cellStyle name="60% - Accent5 2" xfId="156"/>
    <cellStyle name="60% - Accent6" xfId="157"/>
    <cellStyle name="60% - Accent6 2" xfId="158"/>
    <cellStyle name="60% — акцент1" xfId="159"/>
    <cellStyle name="60% - Акцент1 2" xfId="160"/>
    <cellStyle name="60% - Акцент1 3" xfId="161"/>
    <cellStyle name="60% — акцент2" xfId="162"/>
    <cellStyle name="60% - Акцент2 2" xfId="163"/>
    <cellStyle name="60% - Акцент2 3" xfId="164"/>
    <cellStyle name="60% — акцент3" xfId="165"/>
    <cellStyle name="60% - Акцент3 2" xfId="166"/>
    <cellStyle name="60% - Акцент3 3" xfId="167"/>
    <cellStyle name="60% — акцент4" xfId="168"/>
    <cellStyle name="60% - Акцент4 2" xfId="169"/>
    <cellStyle name="60% - Акцент4 3" xfId="170"/>
    <cellStyle name="60% — акцент5" xfId="171"/>
    <cellStyle name="60% - Акцент5 2" xfId="172"/>
    <cellStyle name="60% - Акцент5 3" xfId="173"/>
    <cellStyle name="60% — акцент6" xfId="174"/>
    <cellStyle name="60% - Акцент6 2" xfId="175"/>
    <cellStyle name="60% - Акцент6 3" xfId="176"/>
    <cellStyle name="60% – Акцентування1 2" xfId="177"/>
    <cellStyle name="60% – Акцентування2 2" xfId="178"/>
    <cellStyle name="60% – Акцентування3 2" xfId="179"/>
    <cellStyle name="60% – Акцентування4 2" xfId="180"/>
    <cellStyle name="60% – Акцентування5 2" xfId="181"/>
    <cellStyle name="60% – Акцентування6 2" xfId="182"/>
    <cellStyle name="Accent1" xfId="183"/>
    <cellStyle name="Accent1 2" xfId="184"/>
    <cellStyle name="Accent2" xfId="185"/>
    <cellStyle name="Accent2 2" xfId="186"/>
    <cellStyle name="Accent3" xfId="187"/>
    <cellStyle name="Accent3 2" xfId="188"/>
    <cellStyle name="Accent4" xfId="189"/>
    <cellStyle name="Accent4 2" xfId="190"/>
    <cellStyle name="Accent5" xfId="191"/>
    <cellStyle name="Accent5 2" xfId="192"/>
    <cellStyle name="Accent6" xfId="193"/>
    <cellStyle name="Accent6 2" xfId="194"/>
    <cellStyle name="Bad" xfId="195"/>
    <cellStyle name="Bad 2" xfId="196"/>
    <cellStyle name="Calculation" xfId="197"/>
    <cellStyle name="Calculation 2" xfId="198"/>
    <cellStyle name="Check Cell" xfId="199"/>
    <cellStyle name="Check Cell 2" xfId="200"/>
    <cellStyle name="Explanatory Text" xfId="201"/>
    <cellStyle name="Good" xfId="202"/>
    <cellStyle name="Good 2" xfId="203"/>
    <cellStyle name="Heading 1" xfId="204"/>
    <cellStyle name="Heading 2" xfId="205"/>
    <cellStyle name="Heading 3" xfId="206"/>
    <cellStyle name="Heading 4" xfId="207"/>
    <cellStyle name="Input" xfId="208"/>
    <cellStyle name="Input 2" xfId="209"/>
    <cellStyle name="Linked Cell" xfId="210"/>
    <cellStyle name="Neutral" xfId="211"/>
    <cellStyle name="Neutral 2" xfId="212"/>
    <cellStyle name="Note" xfId="213"/>
    <cellStyle name="Note 2" xfId="214"/>
    <cellStyle name="Note 3" xfId="215"/>
    <cellStyle name="Note 4" xfId="216"/>
    <cellStyle name="Note_СВОД_12" xfId="217"/>
    <cellStyle name="Output" xfId="218"/>
    <cellStyle name="Output 2" xfId="219"/>
    <cellStyle name="Title" xfId="220"/>
    <cellStyle name="Total" xfId="221"/>
    <cellStyle name="Warning Text" xfId="222"/>
    <cellStyle name="Акцент1" xfId="223"/>
    <cellStyle name="Акцент1 2" xfId="224"/>
    <cellStyle name="Акцент1 3" xfId="225"/>
    <cellStyle name="Акцент2" xfId="226"/>
    <cellStyle name="Акцент2 2" xfId="227"/>
    <cellStyle name="Акцент2 3" xfId="228"/>
    <cellStyle name="Акцент3" xfId="229"/>
    <cellStyle name="Акцент3 2" xfId="230"/>
    <cellStyle name="Акцент3 3" xfId="231"/>
    <cellStyle name="Акцент4" xfId="232"/>
    <cellStyle name="Акцент4 2" xfId="233"/>
    <cellStyle name="Акцент4 3" xfId="234"/>
    <cellStyle name="Акцент5" xfId="235"/>
    <cellStyle name="Акцент5 2" xfId="236"/>
    <cellStyle name="Акцент5 3" xfId="237"/>
    <cellStyle name="Акцент6" xfId="238"/>
    <cellStyle name="Акцент6 2" xfId="239"/>
    <cellStyle name="Акцент6 3" xfId="240"/>
    <cellStyle name="Акцентування1 2" xfId="241"/>
    <cellStyle name="Акцентування2 2" xfId="242"/>
    <cellStyle name="Акцентування3 2" xfId="243"/>
    <cellStyle name="Акцентування4 2" xfId="244"/>
    <cellStyle name="Акцентування5 2" xfId="245"/>
    <cellStyle name="Акцентування6 2" xfId="246"/>
    <cellStyle name="Ввід 2" xfId="247"/>
    <cellStyle name="Ввод " xfId="248"/>
    <cellStyle name="Ввод  2" xfId="249"/>
    <cellStyle name="Вывод" xfId="250"/>
    <cellStyle name="Вывод 2" xfId="251"/>
    <cellStyle name="Вывод 3" xfId="252"/>
    <cellStyle name="Вычисление" xfId="253"/>
    <cellStyle name="Вычисление 2" xfId="254"/>
    <cellStyle name="Вычисление 3" xfId="255"/>
    <cellStyle name="Currency" xfId="256"/>
    <cellStyle name="Currency [0]" xfId="257"/>
    <cellStyle name="Добре 2" xfId="258"/>
    <cellStyle name="Заголовок 1" xfId="259"/>
    <cellStyle name="Заголовок 2" xfId="260"/>
    <cellStyle name="Заголовок 3" xfId="261"/>
    <cellStyle name="Заголовок 4" xfId="262"/>
    <cellStyle name="Звичайний 2" xfId="263"/>
    <cellStyle name="Звичайний 2 3" xfId="264"/>
    <cellStyle name="Звичайний 3 2 3" xfId="265"/>
    <cellStyle name="Итог" xfId="266"/>
    <cellStyle name="Итог 2" xfId="267"/>
    <cellStyle name="Контрольна клітинка 2" xfId="268"/>
    <cellStyle name="Контрольная ячейка" xfId="269"/>
    <cellStyle name="Контрольная ячейка 2" xfId="270"/>
    <cellStyle name="Название" xfId="271"/>
    <cellStyle name="Нейтральный" xfId="272"/>
    <cellStyle name="Нейтральный 2" xfId="273"/>
    <cellStyle name="Нейтральный 3" xfId="274"/>
    <cellStyle name="Обчислення 2" xfId="275"/>
    <cellStyle name="Обычный 2" xfId="276"/>
    <cellStyle name="Обычный 2 2" xfId="277"/>
    <cellStyle name="Обычный 2 3" xfId="278"/>
    <cellStyle name="Обычный 2_ДЛЯ_ДИР_2018" xfId="279"/>
    <cellStyle name="Обычный 3" xfId="280"/>
    <cellStyle name="Обычный 4" xfId="281"/>
    <cellStyle name="Обычный 5 2" xfId="282"/>
    <cellStyle name="Обычный 5 3" xfId="283"/>
    <cellStyle name="Обычный 6 3" xfId="284"/>
    <cellStyle name="Обычный_06" xfId="285"/>
    <cellStyle name="Обычный_09_Професійний склад" xfId="286"/>
    <cellStyle name="Обычный_12 Зинкевич" xfId="287"/>
    <cellStyle name="Обычный_27.08.2013" xfId="288"/>
    <cellStyle name="Обычный_TБЛ-12~1" xfId="289"/>
    <cellStyle name="Обычный_Иванова_1.03.05 2" xfId="290"/>
    <cellStyle name="Обычный_Укомплектування_11_2013" xfId="291"/>
    <cellStyle name="Обычный_Форма7Н" xfId="292"/>
    <cellStyle name="Плохой" xfId="293"/>
    <cellStyle name="Плохой 2" xfId="294"/>
    <cellStyle name="Плохой 3" xfId="295"/>
    <cellStyle name="Поганий 2" xfId="296"/>
    <cellStyle name="Пояснение" xfId="297"/>
    <cellStyle name="Пояснение 2" xfId="298"/>
    <cellStyle name="Примечание" xfId="299"/>
    <cellStyle name="Примечание 2" xfId="300"/>
    <cellStyle name="Примечание 3" xfId="301"/>
    <cellStyle name="Примечание 4" xfId="302"/>
    <cellStyle name="Примітка 2" xfId="303"/>
    <cellStyle name="Примітка 3" xfId="304"/>
    <cellStyle name="Примітка 4" xfId="305"/>
    <cellStyle name="Percent" xfId="306"/>
    <cellStyle name="Результат 1" xfId="307"/>
    <cellStyle name="Связанная ячейка" xfId="308"/>
    <cellStyle name="Середній 2" xfId="309"/>
    <cellStyle name="Стиль 1" xfId="310"/>
    <cellStyle name="Стиль 1 2" xfId="311"/>
    <cellStyle name="Текст предупреждения" xfId="312"/>
    <cellStyle name="Тысячи [0]_Анализ" xfId="313"/>
    <cellStyle name="Тысячи_Анализ" xfId="314"/>
    <cellStyle name="Comma" xfId="315"/>
    <cellStyle name="Comma [0]" xfId="316"/>
    <cellStyle name="ФинᎰнсовый_Лист1 (3)_1" xfId="317"/>
    <cellStyle name="Хороший" xfId="318"/>
    <cellStyle name="Хороший 2" xfId="3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12_2017\ZVIT_12_17_RAY\&#1055;&#1086;&#1089;&#1083;&#1091;&#1075;&#1080;_1217&#1088;&#1072;&#108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stat_obl\MOT\&#1045;&#1040;&#1053;%20&#1059;&#1082;&#1088;%209%20&#1084;&#1077;&#1089;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січень-лютий ОПЕРАТИВНО"/>
      <sheetName val="Січень-грудень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1 "/>
      <sheetName val="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16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1.8515625" style="158" customWidth="1"/>
    <col min="2" max="2" width="52.8515625" style="158" customWidth="1"/>
    <col min="3" max="16384" width="9.140625" style="158" customWidth="1"/>
  </cols>
  <sheetData>
    <row r="2" spans="1:2" ht="26.25" customHeight="1">
      <c r="A2" s="228" t="s">
        <v>156</v>
      </c>
      <c r="B2" s="228"/>
    </row>
    <row r="3" spans="1:11" ht="20.25">
      <c r="A3" s="229" t="s">
        <v>127</v>
      </c>
      <c r="B3" s="229"/>
      <c r="C3" s="159"/>
      <c r="D3" s="159"/>
      <c r="E3" s="159"/>
      <c r="F3" s="159"/>
      <c r="G3" s="159"/>
      <c r="H3" s="159"/>
      <c r="I3" s="159"/>
      <c r="J3" s="159"/>
      <c r="K3" s="159"/>
    </row>
    <row r="4" ht="24" customHeight="1"/>
    <row r="5" spans="1:2" ht="30.75" customHeight="1">
      <c r="A5" s="230" t="s">
        <v>128</v>
      </c>
      <c r="B5" s="160" t="s">
        <v>157</v>
      </c>
    </row>
    <row r="6" spans="1:2" ht="30.75" customHeight="1">
      <c r="A6" s="231"/>
      <c r="B6" s="161" t="s">
        <v>158</v>
      </c>
    </row>
    <row r="7" spans="1:2" ht="30.75" customHeight="1">
      <c r="A7" s="232"/>
      <c r="B7" s="162" t="s">
        <v>159</v>
      </c>
    </row>
    <row r="8" spans="1:2" ht="30.75" customHeight="1">
      <c r="A8" s="233" t="s">
        <v>73</v>
      </c>
      <c r="B8" s="160" t="s">
        <v>160</v>
      </c>
    </row>
    <row r="9" spans="1:2" ht="30.75" customHeight="1">
      <c r="A9" s="234"/>
      <c r="B9" s="161" t="s">
        <v>161</v>
      </c>
    </row>
    <row r="10" spans="1:2" ht="30.75" customHeight="1" thickBot="1">
      <c r="A10" s="235"/>
      <c r="B10" s="163" t="s">
        <v>162</v>
      </c>
    </row>
    <row r="11" spans="1:2" ht="30.75" customHeight="1" thickTop="1">
      <c r="A11" s="231" t="s">
        <v>129</v>
      </c>
      <c r="B11" s="164" t="s">
        <v>163</v>
      </c>
    </row>
    <row r="12" spans="1:2" ht="30.75" customHeight="1">
      <c r="A12" s="231"/>
      <c r="B12" s="161" t="s">
        <v>164</v>
      </c>
    </row>
    <row r="13" spans="1:2" ht="30.75" customHeight="1">
      <c r="A13" s="232"/>
      <c r="B13" s="162" t="s">
        <v>165</v>
      </c>
    </row>
    <row r="14" spans="1:2" ht="30.75" customHeight="1">
      <c r="A14" s="233" t="s">
        <v>130</v>
      </c>
      <c r="B14" s="160" t="s">
        <v>166</v>
      </c>
    </row>
    <row r="15" spans="1:2" ht="30.75" customHeight="1">
      <c r="A15" s="234"/>
      <c r="B15" s="161" t="s">
        <v>167</v>
      </c>
    </row>
    <row r="16" spans="1:2" ht="30.75" customHeight="1">
      <c r="A16" s="236"/>
      <c r="B16" s="162" t="s">
        <v>168</v>
      </c>
    </row>
  </sheetData>
  <sheetProtection/>
  <mergeCells count="6">
    <mergeCell ref="A2:B2"/>
    <mergeCell ref="A3:B3"/>
    <mergeCell ref="A5:A7"/>
    <mergeCell ref="A8:A10"/>
    <mergeCell ref="A11:A13"/>
    <mergeCell ref="A14:A16"/>
  </mergeCells>
  <printOptions horizontalCentered="1"/>
  <pageMargins left="0.31496062992125984" right="0.31496062992125984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1"/>
  <sheetViews>
    <sheetView view="pageBreakPreview" zoomScaleSheetLayoutView="100" zoomScalePageLayoutView="0" workbookViewId="0" topLeftCell="A1">
      <selection activeCell="C10" sqref="C10"/>
    </sheetView>
  </sheetViews>
  <sheetFormatPr defaultColWidth="10.28125" defaultRowHeight="15"/>
  <cols>
    <col min="1" max="1" width="39.7109375" style="65" customWidth="1"/>
    <col min="2" max="2" width="14.8515625" style="68" customWidth="1"/>
    <col min="3" max="3" width="15.28125" style="68" customWidth="1"/>
    <col min="4" max="237" width="7.8515625" style="65" customWidth="1"/>
    <col min="238" max="238" width="39.28125" style="65" customWidth="1"/>
    <col min="239" max="16384" width="10.28125" style="65" customWidth="1"/>
  </cols>
  <sheetData>
    <row r="1" spans="1:3" ht="62.25" customHeight="1">
      <c r="A1" s="237" t="s">
        <v>169</v>
      </c>
      <c r="B1" s="237"/>
      <c r="C1" s="237"/>
    </row>
    <row r="2" spans="1:3" s="165" customFormat="1" ht="27" customHeight="1">
      <c r="A2" s="238" t="s">
        <v>127</v>
      </c>
      <c r="B2" s="238"/>
      <c r="C2" s="238"/>
    </row>
    <row r="3" spans="1:3" s="66" customFormat="1" ht="40.5" customHeight="1">
      <c r="A3" s="166"/>
      <c r="B3" s="167" t="s">
        <v>100</v>
      </c>
      <c r="C3" s="167" t="s">
        <v>131</v>
      </c>
    </row>
    <row r="4" spans="1:3" s="66" customFormat="1" ht="63" customHeight="1">
      <c r="A4" s="168" t="s">
        <v>132</v>
      </c>
      <c r="B4" s="169">
        <v>812.6</v>
      </c>
      <c r="C4" s="78">
        <v>819.1</v>
      </c>
    </row>
    <row r="5" spans="1:3" s="66" customFormat="1" ht="48.75" customHeight="1">
      <c r="A5" s="170" t="s">
        <v>133</v>
      </c>
      <c r="B5" s="171">
        <v>63</v>
      </c>
      <c r="C5" s="77">
        <v>64.1</v>
      </c>
    </row>
    <row r="6" spans="1:3" s="66" customFormat="1" ht="57" customHeight="1">
      <c r="A6" s="172" t="s">
        <v>74</v>
      </c>
      <c r="B6" s="173">
        <v>732.2</v>
      </c>
      <c r="C6" s="76">
        <v>741.6</v>
      </c>
    </row>
    <row r="7" spans="1:3" s="66" customFormat="1" ht="54.75" customHeight="1">
      <c r="A7" s="174" t="s">
        <v>73</v>
      </c>
      <c r="B7" s="175">
        <v>56.7</v>
      </c>
      <c r="C7" s="79">
        <v>58.1</v>
      </c>
    </row>
    <row r="8" spans="1:3" s="66" customFormat="1" ht="70.5" customHeight="1">
      <c r="A8" s="176" t="s">
        <v>80</v>
      </c>
      <c r="B8" s="169">
        <v>80.4</v>
      </c>
      <c r="C8" s="78">
        <v>77.5</v>
      </c>
    </row>
    <row r="9" spans="1:3" s="66" customFormat="1" ht="60.75" customHeight="1">
      <c r="A9" s="174" t="s">
        <v>130</v>
      </c>
      <c r="B9" s="175">
        <v>9.9</v>
      </c>
      <c r="C9" s="79">
        <v>9.5</v>
      </c>
    </row>
    <row r="10" spans="1:3" s="69" customFormat="1" ht="13.5">
      <c r="A10" s="67"/>
      <c r="B10" s="67"/>
      <c r="C10" s="68"/>
    </row>
    <row r="11" spans="1:3" s="71" customFormat="1" ht="12" customHeight="1">
      <c r="A11" s="70"/>
      <c r="B11" s="70"/>
      <c r="C11" s="68"/>
    </row>
    <row r="12" ht="13.5">
      <c r="A12" s="72"/>
    </row>
    <row r="13" ht="13.5">
      <c r="A13" s="72"/>
    </row>
    <row r="14" ht="13.5">
      <c r="A14" s="72"/>
    </row>
    <row r="15" ht="13.5">
      <c r="A15" s="72"/>
    </row>
    <row r="16" ht="13.5">
      <c r="A16" s="72"/>
    </row>
    <row r="17" ht="13.5">
      <c r="A17" s="72"/>
    </row>
    <row r="18" ht="13.5">
      <c r="A18" s="72"/>
    </row>
    <row r="19" ht="13.5">
      <c r="A19" s="72"/>
    </row>
    <row r="20" ht="13.5">
      <c r="A20" s="72"/>
    </row>
    <row r="21" ht="13.5">
      <c r="A21" s="72"/>
    </row>
  </sheetData>
  <sheetProtection/>
  <mergeCells count="2"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="85" zoomScaleNormal="75" zoomScaleSheetLayoutView="85" zoomScalePageLayoutView="0" workbookViewId="0" topLeftCell="A1">
      <pane xSplit="1" ySplit="7" topLeftCell="B8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25" sqref="H25"/>
    </sheetView>
  </sheetViews>
  <sheetFormatPr defaultColWidth="9.140625" defaultRowHeight="15"/>
  <cols>
    <col min="1" max="1" width="18.57421875" style="179" customWidth="1"/>
    <col min="2" max="2" width="11.57421875" style="179" customWidth="1"/>
    <col min="3" max="3" width="11.00390625" style="179" customWidth="1"/>
    <col min="4" max="4" width="8.28125" style="179" customWidth="1"/>
    <col min="5" max="5" width="10.8515625" style="179" customWidth="1"/>
    <col min="6" max="6" width="11.421875" style="179" customWidth="1"/>
    <col min="7" max="7" width="9.140625" style="179" customWidth="1"/>
    <col min="8" max="9" width="9.7109375" style="179" customWidth="1"/>
    <col min="10" max="10" width="7.8515625" style="179" customWidth="1"/>
    <col min="11" max="11" width="9.421875" style="179" customWidth="1"/>
    <col min="12" max="12" width="9.57421875" style="179" customWidth="1"/>
    <col min="13" max="13" width="7.140625" style="179" customWidth="1"/>
    <col min="14" max="14" width="9.140625" style="180" customWidth="1"/>
    <col min="15" max="16384" width="9.140625" style="179" customWidth="1"/>
  </cols>
  <sheetData>
    <row r="1" spans="1:13" s="177" customFormat="1" ht="18" customHeight="1">
      <c r="A1" s="253" t="s">
        <v>170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177" customFormat="1" ht="14.25" customHeight="1">
      <c r="A2" s="254" t="s">
        <v>134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2" s="177" customFormat="1" ht="9" customHeight="1" hidden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</row>
    <row r="4" spans="1:12" ht="18" customHeight="1">
      <c r="A4" s="178" t="s">
        <v>65</v>
      </c>
      <c r="H4" s="255"/>
      <c r="I4" s="255"/>
      <c r="J4" s="255"/>
      <c r="K4" s="255"/>
      <c r="L4" s="255"/>
    </row>
    <row r="5" spans="1:13" s="181" customFormat="1" ht="16.5" customHeight="1">
      <c r="A5" s="256"/>
      <c r="B5" s="239" t="s">
        <v>66</v>
      </c>
      <c r="C5" s="240"/>
      <c r="D5" s="243"/>
      <c r="E5" s="239" t="s">
        <v>67</v>
      </c>
      <c r="F5" s="240"/>
      <c r="G5" s="241"/>
      <c r="H5" s="242" t="s">
        <v>68</v>
      </c>
      <c r="I5" s="240"/>
      <c r="J5" s="243"/>
      <c r="K5" s="244" t="s">
        <v>69</v>
      </c>
      <c r="L5" s="244"/>
      <c r="M5" s="244"/>
    </row>
    <row r="6" spans="1:13" s="184" customFormat="1" ht="27.75" customHeight="1">
      <c r="A6" s="257"/>
      <c r="B6" s="182" t="s">
        <v>100</v>
      </c>
      <c r="C6" s="182" t="s">
        <v>131</v>
      </c>
      <c r="D6" s="182" t="s">
        <v>135</v>
      </c>
      <c r="E6" s="182" t="s">
        <v>100</v>
      </c>
      <c r="F6" s="182" t="s">
        <v>131</v>
      </c>
      <c r="G6" s="183" t="s">
        <v>135</v>
      </c>
      <c r="H6" s="182" t="s">
        <v>100</v>
      </c>
      <c r="I6" s="182" t="s">
        <v>131</v>
      </c>
      <c r="J6" s="182" t="s">
        <v>135</v>
      </c>
      <c r="K6" s="182" t="s">
        <v>100</v>
      </c>
      <c r="L6" s="182" t="s">
        <v>131</v>
      </c>
      <c r="M6" s="182" t="s">
        <v>135</v>
      </c>
    </row>
    <row r="7" spans="1:13" s="181" customFormat="1" ht="12.75" customHeight="1">
      <c r="A7" s="185"/>
      <c r="B7" s="245" t="s">
        <v>70</v>
      </c>
      <c r="C7" s="246"/>
      <c r="D7" s="247"/>
      <c r="E7" s="245" t="s">
        <v>71</v>
      </c>
      <c r="F7" s="246"/>
      <c r="G7" s="248"/>
      <c r="H7" s="249" t="s">
        <v>70</v>
      </c>
      <c r="I7" s="250"/>
      <c r="J7" s="251"/>
      <c r="K7" s="252" t="s">
        <v>71</v>
      </c>
      <c r="L7" s="252"/>
      <c r="M7" s="186"/>
    </row>
    <row r="8" spans="1:13" s="192" customFormat="1" ht="18" customHeight="1">
      <c r="A8" s="187" t="s">
        <v>9</v>
      </c>
      <c r="B8" s="74">
        <v>16360.900000000001</v>
      </c>
      <c r="C8" s="74">
        <v>16578.3</v>
      </c>
      <c r="D8" s="73">
        <v>217.4</v>
      </c>
      <c r="E8" s="188">
        <v>57.1</v>
      </c>
      <c r="F8" s="188">
        <v>58.2</v>
      </c>
      <c r="G8" s="189">
        <v>1.1</v>
      </c>
      <c r="H8" s="190">
        <v>1578.6000000000001</v>
      </c>
      <c r="I8" s="190">
        <v>1487.6999999999998</v>
      </c>
      <c r="J8" s="73">
        <v>-90.9</v>
      </c>
      <c r="K8" s="191">
        <v>8.8</v>
      </c>
      <c r="L8" s="191">
        <v>8.2</v>
      </c>
      <c r="M8" s="73">
        <v>-0.6</v>
      </c>
    </row>
    <row r="9" spans="1:13" ht="15.75" customHeight="1">
      <c r="A9" s="193" t="s">
        <v>10</v>
      </c>
      <c r="B9" s="75">
        <v>652.7</v>
      </c>
      <c r="C9" s="75">
        <v>660.7</v>
      </c>
      <c r="D9" s="73">
        <v>8</v>
      </c>
      <c r="E9" s="194">
        <v>56.8</v>
      </c>
      <c r="F9" s="194">
        <v>58</v>
      </c>
      <c r="G9" s="189">
        <v>1.2</v>
      </c>
      <c r="H9" s="195">
        <v>71.6</v>
      </c>
      <c r="I9" s="195">
        <v>68.7</v>
      </c>
      <c r="J9" s="73">
        <v>-2.9</v>
      </c>
      <c r="K9" s="196">
        <v>9.9</v>
      </c>
      <c r="L9" s="196">
        <v>9.4</v>
      </c>
      <c r="M9" s="73">
        <v>-0.5</v>
      </c>
    </row>
    <row r="10" spans="1:13" ht="15.75" customHeight="1">
      <c r="A10" s="193" t="s">
        <v>11</v>
      </c>
      <c r="B10" s="75">
        <v>371.1</v>
      </c>
      <c r="C10" s="75">
        <v>380</v>
      </c>
      <c r="D10" s="73">
        <v>8.9</v>
      </c>
      <c r="E10" s="194">
        <v>49.5</v>
      </c>
      <c r="F10" s="194">
        <v>50.9</v>
      </c>
      <c r="G10" s="189">
        <v>1.4</v>
      </c>
      <c r="H10" s="195">
        <v>47.9</v>
      </c>
      <c r="I10" s="195">
        <v>45.2</v>
      </c>
      <c r="J10" s="73">
        <v>-2.7</v>
      </c>
      <c r="K10" s="196">
        <v>11.4</v>
      </c>
      <c r="L10" s="196">
        <v>10.6</v>
      </c>
      <c r="M10" s="73">
        <v>-0.8</v>
      </c>
    </row>
    <row r="11" spans="1:13" ht="15.75" customHeight="1">
      <c r="A11" s="193" t="s">
        <v>12</v>
      </c>
      <c r="B11" s="75">
        <v>1402.3</v>
      </c>
      <c r="C11" s="75">
        <v>1413.7</v>
      </c>
      <c r="D11" s="73">
        <v>11.4</v>
      </c>
      <c r="E11" s="194">
        <v>58.6</v>
      </c>
      <c r="F11" s="194">
        <v>59.5</v>
      </c>
      <c r="G11" s="189">
        <v>0.9</v>
      </c>
      <c r="H11" s="195">
        <v>121.5</v>
      </c>
      <c r="I11" s="195">
        <v>118.7</v>
      </c>
      <c r="J11" s="73">
        <v>-2.8</v>
      </c>
      <c r="K11" s="196">
        <v>8</v>
      </c>
      <c r="L11" s="196">
        <v>7.7</v>
      </c>
      <c r="M11" s="73">
        <v>-0.3</v>
      </c>
    </row>
    <row r="12" spans="1:13" ht="15.75" customHeight="1">
      <c r="A12" s="193" t="s">
        <v>13</v>
      </c>
      <c r="B12" s="75">
        <v>741</v>
      </c>
      <c r="C12" s="75">
        <v>747.2</v>
      </c>
      <c r="D12" s="73">
        <v>6.2</v>
      </c>
      <c r="E12" s="194">
        <v>50</v>
      </c>
      <c r="F12" s="194">
        <v>50.9</v>
      </c>
      <c r="G12" s="189">
        <v>0.9</v>
      </c>
      <c r="H12" s="195">
        <v>120.4</v>
      </c>
      <c r="I12" s="195">
        <v>117.5</v>
      </c>
      <c r="J12" s="73">
        <v>-2.9</v>
      </c>
      <c r="K12" s="196">
        <v>14</v>
      </c>
      <c r="L12" s="196">
        <v>13.6</v>
      </c>
      <c r="M12" s="73">
        <v>-0.4</v>
      </c>
    </row>
    <row r="13" spans="1:13" ht="15.75" customHeight="1">
      <c r="A13" s="193" t="s">
        <v>14</v>
      </c>
      <c r="B13" s="75">
        <v>516.7</v>
      </c>
      <c r="C13" s="75">
        <v>521.2</v>
      </c>
      <c r="D13" s="73">
        <v>4.5</v>
      </c>
      <c r="E13" s="194">
        <v>57.5</v>
      </c>
      <c r="F13" s="194">
        <v>58.5</v>
      </c>
      <c r="G13" s="189">
        <v>1</v>
      </c>
      <c r="H13" s="195">
        <v>59.8</v>
      </c>
      <c r="I13" s="195">
        <v>55.5</v>
      </c>
      <c r="J13" s="73">
        <v>-4.3</v>
      </c>
      <c r="K13" s="196">
        <v>10.4</v>
      </c>
      <c r="L13" s="196">
        <v>9.6</v>
      </c>
      <c r="M13" s="73">
        <v>-0.8</v>
      </c>
    </row>
    <row r="14" spans="1:13" ht="15.75" customHeight="1">
      <c r="A14" s="193" t="s">
        <v>15</v>
      </c>
      <c r="B14" s="75">
        <v>502.4</v>
      </c>
      <c r="C14" s="75">
        <v>508.9</v>
      </c>
      <c r="D14" s="73">
        <v>6.5</v>
      </c>
      <c r="E14" s="194">
        <v>54.5</v>
      </c>
      <c r="F14" s="194">
        <v>55.4</v>
      </c>
      <c r="G14" s="189">
        <v>0.9</v>
      </c>
      <c r="H14" s="195">
        <v>56.1</v>
      </c>
      <c r="I14" s="195">
        <v>50.9</v>
      </c>
      <c r="J14" s="73">
        <v>-5.2</v>
      </c>
      <c r="K14" s="196">
        <v>10</v>
      </c>
      <c r="L14" s="196">
        <v>9.1</v>
      </c>
      <c r="M14" s="73">
        <v>-0.9</v>
      </c>
    </row>
    <row r="15" spans="1:13" ht="15.75" customHeight="1">
      <c r="A15" s="153" t="s">
        <v>16</v>
      </c>
      <c r="B15" s="154">
        <v>732.2</v>
      </c>
      <c r="C15" s="154">
        <v>741.6</v>
      </c>
      <c r="D15" s="197">
        <v>9.4</v>
      </c>
      <c r="E15" s="198">
        <v>56.7</v>
      </c>
      <c r="F15" s="198">
        <v>58.1</v>
      </c>
      <c r="G15" s="199">
        <v>1.4</v>
      </c>
      <c r="H15" s="155">
        <v>80.4</v>
      </c>
      <c r="I15" s="155">
        <v>77.5</v>
      </c>
      <c r="J15" s="197">
        <v>-2.9</v>
      </c>
      <c r="K15" s="154">
        <v>9.9</v>
      </c>
      <c r="L15" s="154">
        <v>9.5</v>
      </c>
      <c r="M15" s="197">
        <v>-0.4</v>
      </c>
    </row>
    <row r="16" spans="1:13" ht="15.75" customHeight="1">
      <c r="A16" s="193" t="s">
        <v>17</v>
      </c>
      <c r="B16" s="75">
        <v>565.8</v>
      </c>
      <c r="C16" s="75">
        <v>575.1</v>
      </c>
      <c r="D16" s="73">
        <v>9.3</v>
      </c>
      <c r="E16" s="194">
        <v>55.6</v>
      </c>
      <c r="F16" s="194">
        <v>56.6</v>
      </c>
      <c r="G16" s="189">
        <v>1</v>
      </c>
      <c r="H16" s="195">
        <v>47.9</v>
      </c>
      <c r="I16" s="195">
        <v>44.6</v>
      </c>
      <c r="J16" s="73">
        <v>-3.3</v>
      </c>
      <c r="K16" s="196">
        <v>7.8</v>
      </c>
      <c r="L16" s="196">
        <v>7.2</v>
      </c>
      <c r="M16" s="73">
        <v>-0.6</v>
      </c>
    </row>
    <row r="17" spans="1:13" ht="15.75" customHeight="1">
      <c r="A17" s="193" t="s">
        <v>72</v>
      </c>
      <c r="B17" s="75">
        <v>755.7</v>
      </c>
      <c r="C17" s="75">
        <v>771.4</v>
      </c>
      <c r="D17" s="73">
        <v>15.7</v>
      </c>
      <c r="E17" s="194">
        <v>58.5</v>
      </c>
      <c r="F17" s="194">
        <v>59.3</v>
      </c>
      <c r="G17" s="189">
        <v>0.8</v>
      </c>
      <c r="H17" s="195">
        <v>51.1</v>
      </c>
      <c r="I17" s="195">
        <v>48.4</v>
      </c>
      <c r="J17" s="73">
        <v>-2.7</v>
      </c>
      <c r="K17" s="196">
        <v>6.3</v>
      </c>
      <c r="L17" s="196">
        <v>5.9</v>
      </c>
      <c r="M17" s="73">
        <v>-0.4</v>
      </c>
    </row>
    <row r="18" spans="1:13" ht="15.75" customHeight="1">
      <c r="A18" s="193" t="s">
        <v>18</v>
      </c>
      <c r="B18" s="75">
        <v>380.5</v>
      </c>
      <c r="C18" s="75">
        <v>384.5</v>
      </c>
      <c r="D18" s="73">
        <v>4</v>
      </c>
      <c r="E18" s="194">
        <v>54.5</v>
      </c>
      <c r="F18" s="194">
        <v>55.6</v>
      </c>
      <c r="G18" s="189">
        <v>1.1</v>
      </c>
      <c r="H18" s="195">
        <v>49.9</v>
      </c>
      <c r="I18" s="195">
        <v>47.3</v>
      </c>
      <c r="J18" s="73">
        <v>-2.6</v>
      </c>
      <c r="K18" s="196">
        <v>11.6</v>
      </c>
      <c r="L18" s="196">
        <v>11</v>
      </c>
      <c r="M18" s="73">
        <v>-0.6</v>
      </c>
    </row>
    <row r="19" spans="1:13" ht="15.75" customHeight="1">
      <c r="A19" s="193" t="s">
        <v>19</v>
      </c>
      <c r="B19" s="75">
        <v>298.2</v>
      </c>
      <c r="C19" s="75">
        <v>303.7</v>
      </c>
      <c r="D19" s="73">
        <v>5.5</v>
      </c>
      <c r="E19" s="194">
        <v>56.9</v>
      </c>
      <c r="F19" s="194">
        <v>58.8</v>
      </c>
      <c r="G19" s="189">
        <v>1.9</v>
      </c>
      <c r="H19" s="195">
        <v>53.2</v>
      </c>
      <c r="I19" s="195">
        <v>48.3</v>
      </c>
      <c r="J19" s="73">
        <v>-4.9</v>
      </c>
      <c r="K19" s="196">
        <v>15.1</v>
      </c>
      <c r="L19" s="196">
        <v>13.7</v>
      </c>
      <c r="M19" s="73">
        <v>-1.4</v>
      </c>
    </row>
    <row r="20" spans="1:13" ht="15.75" customHeight="1">
      <c r="A20" s="193" t="s">
        <v>20</v>
      </c>
      <c r="B20" s="75">
        <v>1061.2</v>
      </c>
      <c r="C20" s="75">
        <v>1075.2</v>
      </c>
      <c r="D20" s="73">
        <v>14</v>
      </c>
      <c r="E20" s="194">
        <v>56.8</v>
      </c>
      <c r="F20" s="194">
        <v>57.8</v>
      </c>
      <c r="G20" s="189">
        <v>1</v>
      </c>
      <c r="H20" s="195">
        <v>78.7</v>
      </c>
      <c r="I20" s="195">
        <v>75.1</v>
      </c>
      <c r="J20" s="73">
        <v>-3.6</v>
      </c>
      <c r="K20" s="196">
        <v>6.9</v>
      </c>
      <c r="L20" s="196">
        <v>6.5</v>
      </c>
      <c r="M20" s="73">
        <v>-0.4</v>
      </c>
    </row>
    <row r="21" spans="1:13" ht="15.75" customHeight="1">
      <c r="A21" s="193" t="s">
        <v>21</v>
      </c>
      <c r="B21" s="75">
        <v>496.2</v>
      </c>
      <c r="C21" s="75">
        <v>499.6</v>
      </c>
      <c r="D21" s="73">
        <v>3.4</v>
      </c>
      <c r="E21" s="194">
        <v>58.1</v>
      </c>
      <c r="F21" s="194">
        <v>59.1</v>
      </c>
      <c r="G21" s="189">
        <v>1</v>
      </c>
      <c r="H21" s="195">
        <v>52.8</v>
      </c>
      <c r="I21" s="195">
        <v>51.1</v>
      </c>
      <c r="J21" s="73">
        <v>-1.7</v>
      </c>
      <c r="K21" s="196">
        <v>9.6</v>
      </c>
      <c r="L21" s="196">
        <v>9.3</v>
      </c>
      <c r="M21" s="73">
        <v>-0.3</v>
      </c>
    </row>
    <row r="22" spans="1:13" ht="15.75" customHeight="1">
      <c r="A22" s="193" t="s">
        <v>22</v>
      </c>
      <c r="B22" s="75">
        <v>1001.9</v>
      </c>
      <c r="C22" s="75">
        <v>1020.1</v>
      </c>
      <c r="D22" s="73">
        <v>18.2</v>
      </c>
      <c r="E22" s="194">
        <v>57.2</v>
      </c>
      <c r="F22" s="194">
        <v>58.3</v>
      </c>
      <c r="G22" s="189">
        <v>1.1</v>
      </c>
      <c r="H22" s="195">
        <v>68.7</v>
      </c>
      <c r="I22" s="195">
        <v>64.1</v>
      </c>
      <c r="J22" s="73">
        <v>-4.6</v>
      </c>
      <c r="K22" s="196">
        <v>6.4</v>
      </c>
      <c r="L22" s="196">
        <v>5.9</v>
      </c>
      <c r="M22" s="73">
        <v>-0.5</v>
      </c>
    </row>
    <row r="23" spans="1:13" ht="15.75" customHeight="1">
      <c r="A23" s="193" t="s">
        <v>23</v>
      </c>
      <c r="B23" s="75">
        <v>580.6</v>
      </c>
      <c r="C23" s="75">
        <v>591.2</v>
      </c>
      <c r="D23" s="73">
        <v>10.6</v>
      </c>
      <c r="E23" s="194">
        <v>55.1</v>
      </c>
      <c r="F23" s="194">
        <v>56.6</v>
      </c>
      <c r="G23" s="189">
        <v>1.5</v>
      </c>
      <c r="H23" s="195">
        <v>73.3</v>
      </c>
      <c r="I23" s="195">
        <v>70.2</v>
      </c>
      <c r="J23" s="73">
        <v>-3.1</v>
      </c>
      <c r="K23" s="196">
        <v>11.2</v>
      </c>
      <c r="L23" s="196">
        <v>10.6</v>
      </c>
      <c r="M23" s="73">
        <v>-0.6</v>
      </c>
    </row>
    <row r="24" spans="1:13" ht="15.75" customHeight="1">
      <c r="A24" s="193" t="s">
        <v>24</v>
      </c>
      <c r="B24" s="75">
        <v>473.6</v>
      </c>
      <c r="C24" s="75">
        <v>486</v>
      </c>
      <c r="D24" s="73">
        <v>12.4</v>
      </c>
      <c r="E24" s="194">
        <v>56.8</v>
      </c>
      <c r="F24" s="194">
        <v>58.4</v>
      </c>
      <c r="G24" s="189">
        <v>1.6</v>
      </c>
      <c r="H24" s="195">
        <v>50.6</v>
      </c>
      <c r="I24" s="195">
        <v>44</v>
      </c>
      <c r="J24" s="73">
        <v>-6.6</v>
      </c>
      <c r="K24" s="196">
        <v>9.7</v>
      </c>
      <c r="L24" s="196">
        <v>8.3</v>
      </c>
      <c r="M24" s="73">
        <v>-1.4</v>
      </c>
    </row>
    <row r="25" spans="1:13" ht="15.75" customHeight="1">
      <c r="A25" s="193" t="s">
        <v>25</v>
      </c>
      <c r="B25" s="75">
        <v>485.1</v>
      </c>
      <c r="C25" s="75">
        <v>490.9</v>
      </c>
      <c r="D25" s="73">
        <v>5.8</v>
      </c>
      <c r="E25" s="194">
        <v>58.4</v>
      </c>
      <c r="F25" s="194">
        <v>59.8</v>
      </c>
      <c r="G25" s="189">
        <v>1.4</v>
      </c>
      <c r="H25" s="195">
        <v>46.4</v>
      </c>
      <c r="I25" s="195">
        <v>41.2</v>
      </c>
      <c r="J25" s="73">
        <v>-5.2</v>
      </c>
      <c r="K25" s="196">
        <v>8.7</v>
      </c>
      <c r="L25" s="196">
        <v>7.7</v>
      </c>
      <c r="M25" s="73">
        <v>-1</v>
      </c>
    </row>
    <row r="26" spans="1:13" ht="15.75" customHeight="1">
      <c r="A26" s="193" t="s">
        <v>26</v>
      </c>
      <c r="B26" s="75">
        <v>410.8</v>
      </c>
      <c r="C26" s="75">
        <v>417.7</v>
      </c>
      <c r="D26" s="73">
        <v>6.9</v>
      </c>
      <c r="E26" s="194">
        <v>52.7</v>
      </c>
      <c r="F26" s="194">
        <v>53.8</v>
      </c>
      <c r="G26" s="189">
        <v>1.1</v>
      </c>
      <c r="H26" s="195">
        <v>47.8</v>
      </c>
      <c r="I26" s="195">
        <v>46.3</v>
      </c>
      <c r="J26" s="73">
        <v>-1.5</v>
      </c>
      <c r="K26" s="196">
        <v>10.4</v>
      </c>
      <c r="L26" s="196">
        <v>10</v>
      </c>
      <c r="M26" s="73">
        <v>-0.4</v>
      </c>
    </row>
    <row r="27" spans="1:13" ht="15.75" customHeight="1">
      <c r="A27" s="193" t="s">
        <v>27</v>
      </c>
      <c r="B27" s="75">
        <v>1258.9</v>
      </c>
      <c r="C27" s="75">
        <v>1263.9</v>
      </c>
      <c r="D27" s="73">
        <v>5</v>
      </c>
      <c r="E27" s="194">
        <v>61.4</v>
      </c>
      <c r="F27" s="194">
        <v>62.1</v>
      </c>
      <c r="G27" s="189">
        <v>0.7</v>
      </c>
      <c r="H27" s="195">
        <v>70.7</v>
      </c>
      <c r="I27" s="195">
        <v>67.2</v>
      </c>
      <c r="J27" s="73">
        <v>-3.5</v>
      </c>
      <c r="K27" s="196">
        <v>5.3</v>
      </c>
      <c r="L27" s="196">
        <v>5</v>
      </c>
      <c r="M27" s="73">
        <v>-0.3</v>
      </c>
    </row>
    <row r="28" spans="1:13" ht="15.75" customHeight="1">
      <c r="A28" s="193" t="s">
        <v>28</v>
      </c>
      <c r="B28" s="75">
        <v>448.2</v>
      </c>
      <c r="C28" s="75">
        <v>455.3</v>
      </c>
      <c r="D28" s="73">
        <v>7.1</v>
      </c>
      <c r="E28" s="194">
        <v>57.5</v>
      </c>
      <c r="F28" s="194">
        <v>58.9</v>
      </c>
      <c r="G28" s="189">
        <v>1.4</v>
      </c>
      <c r="H28" s="195">
        <v>51.3</v>
      </c>
      <c r="I28" s="195">
        <v>48.5</v>
      </c>
      <c r="J28" s="73">
        <v>-2.8</v>
      </c>
      <c r="K28" s="196">
        <v>10.3</v>
      </c>
      <c r="L28" s="196">
        <v>9.6</v>
      </c>
      <c r="M28" s="73">
        <v>-0.7</v>
      </c>
    </row>
    <row r="29" spans="1:13" ht="15.75" customHeight="1">
      <c r="A29" s="193" t="s">
        <v>29</v>
      </c>
      <c r="B29" s="75">
        <v>522</v>
      </c>
      <c r="C29" s="75">
        <v>528.8</v>
      </c>
      <c r="D29" s="73">
        <v>6.8</v>
      </c>
      <c r="E29" s="194">
        <v>55.9</v>
      </c>
      <c r="F29" s="194">
        <v>57</v>
      </c>
      <c r="G29" s="189">
        <v>1.1</v>
      </c>
      <c r="H29" s="195">
        <v>48</v>
      </c>
      <c r="I29" s="195">
        <v>45.8</v>
      </c>
      <c r="J29" s="73">
        <v>-2.2</v>
      </c>
      <c r="K29" s="196">
        <v>8.4</v>
      </c>
      <c r="L29" s="196">
        <v>8</v>
      </c>
      <c r="M29" s="73">
        <v>-0.4</v>
      </c>
    </row>
    <row r="30" spans="1:13" ht="15.75" customHeight="1">
      <c r="A30" s="193" t="s">
        <v>30</v>
      </c>
      <c r="B30" s="75">
        <v>522.6</v>
      </c>
      <c r="C30" s="75">
        <v>531.8</v>
      </c>
      <c r="D30" s="73">
        <v>9.2</v>
      </c>
      <c r="E30" s="194">
        <v>57.7</v>
      </c>
      <c r="F30" s="194">
        <v>59.3</v>
      </c>
      <c r="G30" s="189">
        <v>1.6</v>
      </c>
      <c r="H30" s="195">
        <v>55.8</v>
      </c>
      <c r="I30" s="195">
        <v>48.3</v>
      </c>
      <c r="J30" s="73">
        <v>-7.5</v>
      </c>
      <c r="K30" s="196">
        <v>9.6</v>
      </c>
      <c r="L30" s="196">
        <v>8.3</v>
      </c>
      <c r="M30" s="73">
        <v>-1.3</v>
      </c>
    </row>
    <row r="31" spans="1:13" ht="15.75" customHeight="1">
      <c r="A31" s="193" t="s">
        <v>31</v>
      </c>
      <c r="B31" s="75">
        <v>382.9</v>
      </c>
      <c r="C31" s="75">
        <v>394.1</v>
      </c>
      <c r="D31" s="73">
        <v>11.2</v>
      </c>
      <c r="E31" s="194">
        <v>57.2</v>
      </c>
      <c r="F31" s="194">
        <v>59</v>
      </c>
      <c r="G31" s="189">
        <v>1.8</v>
      </c>
      <c r="H31" s="195">
        <v>33</v>
      </c>
      <c r="I31" s="195">
        <v>29.3</v>
      </c>
      <c r="J31" s="73">
        <v>-3.7</v>
      </c>
      <c r="K31" s="196">
        <v>7.9</v>
      </c>
      <c r="L31" s="196">
        <v>6.9</v>
      </c>
      <c r="M31" s="73">
        <v>-1</v>
      </c>
    </row>
    <row r="32" spans="1:13" ht="15.75" customHeight="1">
      <c r="A32" s="193" t="s">
        <v>32</v>
      </c>
      <c r="B32" s="75">
        <v>429.7</v>
      </c>
      <c r="C32" s="75">
        <v>435.8</v>
      </c>
      <c r="D32" s="73">
        <v>6.1</v>
      </c>
      <c r="E32" s="194">
        <v>57.3</v>
      </c>
      <c r="F32" s="194">
        <v>58.9</v>
      </c>
      <c r="G32" s="189">
        <v>1.6</v>
      </c>
      <c r="H32" s="195">
        <v>51</v>
      </c>
      <c r="I32" s="195">
        <v>49.3</v>
      </c>
      <c r="J32" s="73">
        <v>-1.7</v>
      </c>
      <c r="K32" s="196">
        <v>10.6</v>
      </c>
      <c r="L32" s="196">
        <v>10.2</v>
      </c>
      <c r="M32" s="73">
        <v>-0.4</v>
      </c>
    </row>
    <row r="33" spans="1:13" ht="15.75" customHeight="1">
      <c r="A33" s="193" t="s">
        <v>33</v>
      </c>
      <c r="B33" s="75">
        <v>1368.6</v>
      </c>
      <c r="C33" s="75">
        <v>1379.9</v>
      </c>
      <c r="D33" s="73">
        <v>11.3</v>
      </c>
      <c r="E33" s="194">
        <v>62.6</v>
      </c>
      <c r="F33" s="194">
        <v>63.1</v>
      </c>
      <c r="G33" s="189">
        <v>0.5</v>
      </c>
      <c r="H33" s="195">
        <v>90.7</v>
      </c>
      <c r="I33" s="195">
        <v>84.7</v>
      </c>
      <c r="J33" s="73">
        <v>-6</v>
      </c>
      <c r="K33" s="196">
        <v>6.2</v>
      </c>
      <c r="L33" s="196">
        <v>5.8</v>
      </c>
      <c r="M33" s="73">
        <v>-0.4</v>
      </c>
    </row>
    <row r="34" spans="1:13" ht="15">
      <c r="A34" s="200"/>
      <c r="B34" s="201"/>
      <c r="C34" s="202"/>
      <c r="D34" s="202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13.5">
      <c r="A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1"/>
    </row>
    <row r="36" spans="1:13" ht="12.75">
      <c r="A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</row>
    <row r="37" spans="1:13" ht="12.75">
      <c r="A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</row>
  </sheetData>
  <sheetProtection/>
  <mergeCells count="13">
    <mergeCell ref="A1:M1"/>
    <mergeCell ref="A2:M2"/>
    <mergeCell ref="A3:L3"/>
    <mergeCell ref="H4:L4"/>
    <mergeCell ref="A5:A6"/>
    <mergeCell ref="B5:D5"/>
    <mergeCell ref="E5:G5"/>
    <mergeCell ref="H5:J5"/>
    <mergeCell ref="K5:M5"/>
    <mergeCell ref="B7:D7"/>
    <mergeCell ref="E7:G7"/>
    <mergeCell ref="H7:J7"/>
    <mergeCell ref="K7:L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8"/>
  <sheetViews>
    <sheetView view="pageBreakPreview" zoomScale="75" zoomScaleNormal="85" zoomScaleSheetLayoutView="7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E29" sqref="E29"/>
    </sheetView>
  </sheetViews>
  <sheetFormatPr defaultColWidth="9.140625" defaultRowHeight="15"/>
  <cols>
    <col min="1" max="1" width="1.28515625" style="103" hidden="1" customWidth="1"/>
    <col min="2" max="2" width="25.421875" style="103" customWidth="1"/>
    <col min="3" max="4" width="17.8515625" style="103" customWidth="1"/>
    <col min="5" max="5" width="17.57421875" style="103" customWidth="1"/>
    <col min="6" max="6" width="16.7109375" style="103" customWidth="1"/>
    <col min="7" max="7" width="9.140625" style="103" customWidth="1"/>
    <col min="8" max="10" width="0" style="103" hidden="1" customWidth="1"/>
    <col min="11" max="16384" width="9.140625" style="103" customWidth="1"/>
  </cols>
  <sheetData>
    <row r="1" s="80" customFormat="1" ht="10.5" customHeight="1">
      <c r="F1" s="81"/>
    </row>
    <row r="2" spans="1:6" s="82" customFormat="1" ht="51" customHeight="1">
      <c r="A2" s="258" t="s">
        <v>75</v>
      </c>
      <c r="B2" s="258"/>
      <c r="C2" s="258"/>
      <c r="D2" s="258"/>
      <c r="E2" s="258"/>
      <c r="F2" s="258"/>
    </row>
    <row r="3" spans="1:6" s="82" customFormat="1" ht="20.25" customHeight="1">
      <c r="A3" s="83"/>
      <c r="B3" s="83"/>
      <c r="C3" s="83"/>
      <c r="D3" s="83"/>
      <c r="E3" s="83"/>
      <c r="F3" s="83"/>
    </row>
    <row r="4" spans="1:6" s="82" customFormat="1" ht="16.5" customHeight="1">
      <c r="A4" s="83"/>
      <c r="B4" s="83"/>
      <c r="C4" s="83"/>
      <c r="D4" s="83"/>
      <c r="E4" s="83"/>
      <c r="F4" s="84" t="s">
        <v>76</v>
      </c>
    </row>
    <row r="5" spans="1:6" s="82" customFormat="1" ht="24.75" customHeight="1">
      <c r="A5" s="83"/>
      <c r="B5" s="259"/>
      <c r="C5" s="260" t="s">
        <v>183</v>
      </c>
      <c r="D5" s="260" t="s">
        <v>184</v>
      </c>
      <c r="E5" s="261" t="s">
        <v>77</v>
      </c>
      <c r="F5" s="261"/>
    </row>
    <row r="6" spans="1:6" s="82" customFormat="1" ht="42" customHeight="1">
      <c r="A6" s="85"/>
      <c r="B6" s="259"/>
      <c r="C6" s="260"/>
      <c r="D6" s="260"/>
      <c r="E6" s="86" t="s">
        <v>2</v>
      </c>
      <c r="F6" s="87" t="s">
        <v>78</v>
      </c>
    </row>
    <row r="7" spans="2:6" s="88" customFormat="1" ht="19.5" customHeight="1">
      <c r="B7" s="89" t="s">
        <v>8</v>
      </c>
      <c r="C7" s="91">
        <v>1</v>
      </c>
      <c r="D7" s="91">
        <v>2</v>
      </c>
      <c r="E7" s="90">
        <v>3</v>
      </c>
      <c r="F7" s="91">
        <v>4</v>
      </c>
    </row>
    <row r="8" spans="2:10" s="92" customFormat="1" ht="27.75" customHeight="1">
      <c r="B8" s="133" t="s">
        <v>83</v>
      </c>
      <c r="C8" s="93">
        <f>SUM(C9:C28)</f>
        <v>2204</v>
      </c>
      <c r="D8" s="93">
        <f>SUM(D9:D28)</f>
        <v>6426</v>
      </c>
      <c r="E8" s="94" t="s">
        <v>188</v>
      </c>
      <c r="F8" s="93">
        <f aca="true" t="shared" si="0" ref="F8:F26">D8-C8</f>
        <v>4222</v>
      </c>
      <c r="I8" s="95"/>
      <c r="J8" s="95"/>
    </row>
    <row r="9" spans="2:10" s="92" customFormat="1" ht="22.5" customHeight="1">
      <c r="B9" s="32" t="s">
        <v>84</v>
      </c>
      <c r="C9" s="97">
        <v>710</v>
      </c>
      <c r="D9" s="97">
        <v>2981</v>
      </c>
      <c r="E9" s="98" t="s">
        <v>189</v>
      </c>
      <c r="F9" s="97">
        <f>D9-C9</f>
        <v>2271</v>
      </c>
      <c r="I9" s="95"/>
      <c r="J9" s="95"/>
    </row>
    <row r="10" spans="2:10" s="96" customFormat="1" ht="23.25" customHeight="1">
      <c r="B10" s="32" t="s">
        <v>110</v>
      </c>
      <c r="C10" s="97">
        <v>79</v>
      </c>
      <c r="D10" s="97">
        <v>1128</v>
      </c>
      <c r="E10" s="98" t="s">
        <v>190</v>
      </c>
      <c r="F10" s="97">
        <f t="shared" si="0"/>
        <v>1049</v>
      </c>
      <c r="H10" s="101">
        <f aca="true" t="shared" si="1" ref="H10:H26">ROUND(D10/$D$8*100,1)</f>
        <v>17.6</v>
      </c>
      <c r="I10" s="100">
        <f aca="true" t="shared" si="2" ref="I10:J26">ROUND(C10/1000,1)</f>
        <v>0.1</v>
      </c>
      <c r="J10" s="100">
        <f t="shared" si="2"/>
        <v>1.1</v>
      </c>
    </row>
    <row r="11" spans="2:10" s="96" customFormat="1" ht="23.25" customHeight="1">
      <c r="B11" s="32" t="s">
        <v>111</v>
      </c>
      <c r="C11" s="97">
        <v>269</v>
      </c>
      <c r="D11" s="97">
        <v>575</v>
      </c>
      <c r="E11" s="98" t="s">
        <v>191</v>
      </c>
      <c r="F11" s="97">
        <f t="shared" si="0"/>
        <v>306</v>
      </c>
      <c r="H11" s="99">
        <f t="shared" si="1"/>
        <v>8.9</v>
      </c>
      <c r="I11" s="100">
        <f t="shared" si="2"/>
        <v>0.3</v>
      </c>
      <c r="J11" s="100">
        <f t="shared" si="2"/>
        <v>0.6</v>
      </c>
    </row>
    <row r="12" spans="2:10" s="96" customFormat="1" ht="23.25" customHeight="1">
      <c r="B12" s="32" t="s">
        <v>89</v>
      </c>
      <c r="C12" s="97">
        <v>142</v>
      </c>
      <c r="D12" s="97">
        <v>273</v>
      </c>
      <c r="E12" s="98" t="s">
        <v>174</v>
      </c>
      <c r="F12" s="97">
        <f t="shared" si="0"/>
        <v>131</v>
      </c>
      <c r="H12" s="99">
        <f t="shared" si="1"/>
        <v>4.2</v>
      </c>
      <c r="I12" s="100">
        <f t="shared" si="2"/>
        <v>0.1</v>
      </c>
      <c r="J12" s="100">
        <f t="shared" si="2"/>
        <v>0.3</v>
      </c>
    </row>
    <row r="13" spans="2:10" s="96" customFormat="1" ht="23.25" customHeight="1">
      <c r="B13" s="32" t="s">
        <v>97</v>
      </c>
      <c r="C13" s="97">
        <v>180</v>
      </c>
      <c r="D13" s="97">
        <v>0</v>
      </c>
      <c r="E13" s="98">
        <f>ROUND(D13/C13*100,1)</f>
        <v>0</v>
      </c>
      <c r="F13" s="97">
        <f t="shared" si="0"/>
        <v>-180</v>
      </c>
      <c r="H13" s="99">
        <f t="shared" si="1"/>
        <v>0</v>
      </c>
      <c r="I13" s="100">
        <f t="shared" si="2"/>
        <v>0.2</v>
      </c>
      <c r="J13" s="100">
        <f t="shared" si="2"/>
        <v>0</v>
      </c>
    </row>
    <row r="14" spans="2:10" s="96" customFormat="1" ht="23.25" customHeight="1">
      <c r="B14" s="32" t="s">
        <v>94</v>
      </c>
      <c r="C14" s="97">
        <v>12</v>
      </c>
      <c r="D14" s="97">
        <v>253</v>
      </c>
      <c r="E14" s="98" t="s">
        <v>192</v>
      </c>
      <c r="F14" s="97">
        <f t="shared" si="0"/>
        <v>241</v>
      </c>
      <c r="H14" s="99">
        <f t="shared" si="1"/>
        <v>3.9</v>
      </c>
      <c r="I14" s="100">
        <f t="shared" si="2"/>
        <v>0</v>
      </c>
      <c r="J14" s="100">
        <f t="shared" si="2"/>
        <v>0.3</v>
      </c>
    </row>
    <row r="15" spans="2:10" s="96" customFormat="1" ht="23.25" customHeight="1">
      <c r="B15" s="32" t="s">
        <v>102</v>
      </c>
      <c r="C15" s="97">
        <v>12</v>
      </c>
      <c r="D15" s="97">
        <v>344</v>
      </c>
      <c r="E15" s="98" t="s">
        <v>193</v>
      </c>
      <c r="F15" s="97">
        <f t="shared" si="0"/>
        <v>332</v>
      </c>
      <c r="H15" s="101">
        <f t="shared" si="1"/>
        <v>5.4</v>
      </c>
      <c r="I15" s="100">
        <f t="shared" si="2"/>
        <v>0</v>
      </c>
      <c r="J15" s="100">
        <f t="shared" si="2"/>
        <v>0.3</v>
      </c>
    </row>
    <row r="16" spans="2:10" s="96" customFormat="1" ht="23.25" customHeight="1">
      <c r="B16" s="32" t="s">
        <v>95</v>
      </c>
      <c r="C16" s="97">
        <v>23</v>
      </c>
      <c r="D16" s="97">
        <v>50</v>
      </c>
      <c r="E16" s="98" t="s">
        <v>194</v>
      </c>
      <c r="F16" s="97">
        <f t="shared" si="0"/>
        <v>27</v>
      </c>
      <c r="H16" s="101">
        <f t="shared" si="1"/>
        <v>0.8</v>
      </c>
      <c r="I16" s="100">
        <f t="shared" si="2"/>
        <v>0</v>
      </c>
      <c r="J16" s="100">
        <f t="shared" si="2"/>
        <v>0.1</v>
      </c>
    </row>
    <row r="17" spans="2:10" s="96" customFormat="1" ht="23.25" customHeight="1">
      <c r="B17" s="32" t="s">
        <v>103</v>
      </c>
      <c r="C17" s="97">
        <v>5</v>
      </c>
      <c r="D17" s="97">
        <v>204</v>
      </c>
      <c r="E17" s="98" t="s">
        <v>178</v>
      </c>
      <c r="F17" s="97">
        <f t="shared" si="0"/>
        <v>199</v>
      </c>
      <c r="H17" s="101">
        <f t="shared" si="1"/>
        <v>3.2</v>
      </c>
      <c r="I17" s="100">
        <f t="shared" si="2"/>
        <v>0</v>
      </c>
      <c r="J17" s="100">
        <f t="shared" si="2"/>
        <v>0.2</v>
      </c>
    </row>
    <row r="18" spans="2:10" s="96" customFormat="1" ht="23.25" customHeight="1">
      <c r="B18" s="32" t="s">
        <v>104</v>
      </c>
      <c r="C18" s="97">
        <v>0</v>
      </c>
      <c r="D18" s="97">
        <v>22</v>
      </c>
      <c r="E18" s="156" t="e">
        <f>ROUND(D18/C18*100,1)</f>
        <v>#DIV/0!</v>
      </c>
      <c r="F18" s="97">
        <f t="shared" si="0"/>
        <v>22</v>
      </c>
      <c r="H18" s="99">
        <f t="shared" si="1"/>
        <v>0.3</v>
      </c>
      <c r="I18" s="100">
        <f t="shared" si="2"/>
        <v>0</v>
      </c>
      <c r="J18" s="100">
        <f t="shared" si="2"/>
        <v>0</v>
      </c>
    </row>
    <row r="19" spans="2:10" s="96" customFormat="1" ht="23.25" customHeight="1">
      <c r="B19" s="32" t="s">
        <v>88</v>
      </c>
      <c r="C19" s="102">
        <v>337</v>
      </c>
      <c r="D19" s="102">
        <v>57</v>
      </c>
      <c r="E19" s="98">
        <f aca="true" t="shared" si="3" ref="E19:E28">ROUND(D19/C19*100,1)</f>
        <v>16.9</v>
      </c>
      <c r="F19" s="97">
        <f t="shared" si="0"/>
        <v>-280</v>
      </c>
      <c r="H19" s="99">
        <f t="shared" si="1"/>
        <v>0.9</v>
      </c>
      <c r="I19" s="100">
        <f t="shared" si="2"/>
        <v>0.3</v>
      </c>
      <c r="J19" s="100">
        <f t="shared" si="2"/>
        <v>0.1</v>
      </c>
    </row>
    <row r="20" spans="2:10" s="96" customFormat="1" ht="23.25" customHeight="1">
      <c r="B20" s="32" t="s">
        <v>105</v>
      </c>
      <c r="C20" s="97">
        <v>67</v>
      </c>
      <c r="D20" s="97">
        <v>78</v>
      </c>
      <c r="E20" s="98" t="s">
        <v>195</v>
      </c>
      <c r="F20" s="97">
        <f t="shared" si="0"/>
        <v>11</v>
      </c>
      <c r="H20" s="99">
        <f t="shared" si="1"/>
        <v>1.2</v>
      </c>
      <c r="I20" s="100">
        <f t="shared" si="2"/>
        <v>0.1</v>
      </c>
      <c r="J20" s="100">
        <f t="shared" si="2"/>
        <v>0.1</v>
      </c>
    </row>
    <row r="21" spans="2:10" s="96" customFormat="1" ht="23.25" customHeight="1">
      <c r="B21" s="32" t="s">
        <v>98</v>
      </c>
      <c r="C21" s="97">
        <v>0</v>
      </c>
      <c r="D21" s="97">
        <v>44</v>
      </c>
      <c r="E21" s="226" t="e">
        <f t="shared" si="3"/>
        <v>#DIV/0!</v>
      </c>
      <c r="F21" s="97">
        <f t="shared" si="0"/>
        <v>44</v>
      </c>
      <c r="H21" s="99">
        <f t="shared" si="1"/>
        <v>0.7</v>
      </c>
      <c r="I21" s="100">
        <f t="shared" si="2"/>
        <v>0</v>
      </c>
      <c r="J21" s="100">
        <f t="shared" si="2"/>
        <v>0</v>
      </c>
    </row>
    <row r="22" spans="2:10" s="96" customFormat="1" ht="23.25" customHeight="1">
      <c r="B22" s="32" t="s">
        <v>106</v>
      </c>
      <c r="C22" s="97">
        <v>37</v>
      </c>
      <c r="D22" s="97">
        <v>59</v>
      </c>
      <c r="E22" s="98" t="s">
        <v>180</v>
      </c>
      <c r="F22" s="97">
        <f t="shared" si="0"/>
        <v>22</v>
      </c>
      <c r="H22" s="99">
        <f t="shared" si="1"/>
        <v>0.9</v>
      </c>
      <c r="I22" s="100">
        <f t="shared" si="2"/>
        <v>0</v>
      </c>
      <c r="J22" s="100">
        <f t="shared" si="2"/>
        <v>0.1</v>
      </c>
    </row>
    <row r="23" spans="2:10" s="96" customFormat="1" ht="23.25" customHeight="1">
      <c r="B23" s="32" t="s">
        <v>99</v>
      </c>
      <c r="C23" s="97">
        <v>43</v>
      </c>
      <c r="D23" s="97">
        <v>1</v>
      </c>
      <c r="E23" s="98">
        <f t="shared" si="3"/>
        <v>2.3</v>
      </c>
      <c r="F23" s="97">
        <f t="shared" si="0"/>
        <v>-42</v>
      </c>
      <c r="H23" s="99">
        <f t="shared" si="1"/>
        <v>0</v>
      </c>
      <c r="I23" s="100">
        <f t="shared" si="2"/>
        <v>0</v>
      </c>
      <c r="J23" s="100">
        <f t="shared" si="2"/>
        <v>0</v>
      </c>
    </row>
    <row r="24" spans="2:10" s="96" customFormat="1" ht="23.25" customHeight="1">
      <c r="B24" s="152" t="s">
        <v>90</v>
      </c>
      <c r="C24" s="97">
        <v>30</v>
      </c>
      <c r="D24" s="97">
        <v>51</v>
      </c>
      <c r="E24" s="98" t="s">
        <v>173</v>
      </c>
      <c r="F24" s="97">
        <f t="shared" si="0"/>
        <v>21</v>
      </c>
      <c r="H24" s="99">
        <f t="shared" si="1"/>
        <v>0.8</v>
      </c>
      <c r="I24" s="100">
        <f t="shared" si="2"/>
        <v>0</v>
      </c>
      <c r="J24" s="100">
        <f t="shared" si="2"/>
        <v>0.1</v>
      </c>
    </row>
    <row r="25" spans="2:10" s="96" customFormat="1" ht="23.25" customHeight="1">
      <c r="B25" s="32" t="s">
        <v>107</v>
      </c>
      <c r="C25" s="97">
        <v>82</v>
      </c>
      <c r="D25" s="97">
        <v>52</v>
      </c>
      <c r="E25" s="98">
        <f t="shared" si="3"/>
        <v>63.4</v>
      </c>
      <c r="F25" s="97">
        <f t="shared" si="0"/>
        <v>-30</v>
      </c>
      <c r="H25" s="99">
        <f t="shared" si="1"/>
        <v>0.8</v>
      </c>
      <c r="I25" s="100">
        <f t="shared" si="2"/>
        <v>0.1</v>
      </c>
      <c r="J25" s="100">
        <f t="shared" si="2"/>
        <v>0.1</v>
      </c>
    </row>
    <row r="26" spans="2:10" s="96" customFormat="1" ht="23.25" customHeight="1">
      <c r="B26" s="32" t="s">
        <v>108</v>
      </c>
      <c r="C26" s="97">
        <v>86</v>
      </c>
      <c r="D26" s="97">
        <v>24</v>
      </c>
      <c r="E26" s="98">
        <f t="shared" si="3"/>
        <v>27.9</v>
      </c>
      <c r="F26" s="97">
        <f t="shared" si="0"/>
        <v>-62</v>
      </c>
      <c r="H26" s="99">
        <f t="shared" si="1"/>
        <v>0.4</v>
      </c>
      <c r="I26" s="100">
        <f t="shared" si="2"/>
        <v>0.1</v>
      </c>
      <c r="J26" s="100">
        <f t="shared" si="2"/>
        <v>0</v>
      </c>
    </row>
    <row r="27" spans="2:6" ht="22.5" customHeight="1">
      <c r="B27" s="32" t="s">
        <v>96</v>
      </c>
      <c r="C27" s="97">
        <v>22</v>
      </c>
      <c r="D27" s="97">
        <v>172</v>
      </c>
      <c r="E27" s="98" t="s">
        <v>196</v>
      </c>
      <c r="F27" s="97">
        <f>D27-C27</f>
        <v>150</v>
      </c>
    </row>
    <row r="28" spans="2:6" ht="24" customHeight="1">
      <c r="B28" s="32" t="s">
        <v>109</v>
      </c>
      <c r="C28" s="97">
        <v>68</v>
      </c>
      <c r="D28" s="97">
        <v>58</v>
      </c>
      <c r="E28" s="98">
        <f t="shared" si="3"/>
        <v>85.3</v>
      </c>
      <c r="F28" s="97">
        <f>D28-C28</f>
        <v>-10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5"/>
  <sheetViews>
    <sheetView view="pageBreakPreview" zoomScale="75" zoomScaleNormal="75" zoomScaleSheetLayoutView="75" zoomScalePageLayoutView="0" workbookViewId="0" topLeftCell="A1">
      <selection activeCell="E24" sqref="E24"/>
    </sheetView>
  </sheetViews>
  <sheetFormatPr defaultColWidth="9.140625" defaultRowHeight="15"/>
  <cols>
    <col min="1" max="1" width="45.57421875" style="44" customWidth="1"/>
    <col min="2" max="2" width="13.421875" style="44" customWidth="1"/>
    <col min="3" max="3" width="14.140625" style="44" customWidth="1"/>
    <col min="4" max="4" width="14.28125" style="44" customWidth="1"/>
    <col min="5" max="5" width="12.421875" style="44" customWidth="1"/>
    <col min="6" max="8" width="8.8515625" style="44" customWidth="1"/>
    <col min="9" max="9" width="14.28125" style="44" customWidth="1"/>
    <col min="10" max="16384" width="8.8515625" style="44" customWidth="1"/>
  </cols>
  <sheetData>
    <row r="1" spans="1:5" s="39" customFormat="1" ht="41.25" customHeight="1">
      <c r="A1" s="262" t="s">
        <v>185</v>
      </c>
      <c r="B1" s="262"/>
      <c r="C1" s="262"/>
      <c r="D1" s="262"/>
      <c r="E1" s="262"/>
    </row>
    <row r="2" spans="1:5" s="39" customFormat="1" ht="21.75" customHeight="1">
      <c r="A2" s="263" t="s">
        <v>34</v>
      </c>
      <c r="B2" s="263"/>
      <c r="C2" s="263"/>
      <c r="D2" s="263"/>
      <c r="E2" s="263"/>
    </row>
    <row r="3" spans="1:5" s="41" customFormat="1" ht="5.25" customHeight="1">
      <c r="A3" s="40"/>
      <c r="B3" s="40"/>
      <c r="C3" s="40"/>
      <c r="D3" s="40"/>
      <c r="E3" s="40"/>
    </row>
    <row r="4" spans="1:5" s="41" customFormat="1" ht="21" customHeight="1">
      <c r="A4" s="264"/>
      <c r="B4" s="260" t="s">
        <v>183</v>
      </c>
      <c r="C4" s="260" t="s">
        <v>184</v>
      </c>
      <c r="D4" s="265" t="s">
        <v>77</v>
      </c>
      <c r="E4" s="265"/>
    </row>
    <row r="5" spans="1:5" s="41" customFormat="1" ht="39" customHeight="1">
      <c r="A5" s="264"/>
      <c r="B5" s="260"/>
      <c r="C5" s="260"/>
      <c r="D5" s="105" t="s">
        <v>79</v>
      </c>
      <c r="E5" s="140" t="s">
        <v>2</v>
      </c>
    </row>
    <row r="6" spans="1:5" s="42" customFormat="1" ht="28.5" customHeight="1">
      <c r="A6" s="109" t="s">
        <v>35</v>
      </c>
      <c r="B6" s="110">
        <f>SUM(B7:B25)</f>
        <v>2204</v>
      </c>
      <c r="C6" s="110">
        <f>SUM(C7:C25)</f>
        <v>6426</v>
      </c>
      <c r="D6" s="111">
        <f>C6-B6</f>
        <v>4222</v>
      </c>
      <c r="E6" s="224" t="s">
        <v>188</v>
      </c>
    </row>
    <row r="7" spans="1:9" ht="39.75" customHeight="1">
      <c r="A7" s="112" t="s">
        <v>36</v>
      </c>
      <c r="B7" s="113">
        <v>4</v>
      </c>
      <c r="C7" s="221">
        <v>655</v>
      </c>
      <c r="D7" s="114">
        <f aca="true" t="shared" si="0" ref="D7:D25">C7-B7</f>
        <v>651</v>
      </c>
      <c r="E7" s="223" t="s">
        <v>197</v>
      </c>
      <c r="F7" s="42"/>
      <c r="G7" s="43"/>
      <c r="I7" s="45"/>
    </row>
    <row r="8" spans="1:9" ht="44.25" customHeight="1">
      <c r="A8" s="112" t="s">
        <v>37</v>
      </c>
      <c r="B8" s="113">
        <v>0</v>
      </c>
      <c r="C8" s="221">
        <v>37</v>
      </c>
      <c r="D8" s="114">
        <f t="shared" si="0"/>
        <v>37</v>
      </c>
      <c r="E8" s="225" t="e">
        <f aca="true" t="shared" si="1" ref="E8:E24">C8/B8</f>
        <v>#DIV/0!</v>
      </c>
      <c r="F8" s="42"/>
      <c r="G8" s="43"/>
      <c r="I8" s="45"/>
    </row>
    <row r="9" spans="1:9" s="46" customFormat="1" ht="27" customHeight="1">
      <c r="A9" s="112" t="s">
        <v>38</v>
      </c>
      <c r="B9" s="113">
        <v>303</v>
      </c>
      <c r="C9" s="221">
        <v>816</v>
      </c>
      <c r="D9" s="114">
        <f t="shared" si="0"/>
        <v>513</v>
      </c>
      <c r="E9" s="223" t="s">
        <v>198</v>
      </c>
      <c r="F9" s="42"/>
      <c r="G9" s="43"/>
      <c r="H9" s="44"/>
      <c r="I9" s="45"/>
    </row>
    <row r="10" spans="1:11" ht="43.5" customHeight="1">
      <c r="A10" s="112" t="s">
        <v>39</v>
      </c>
      <c r="B10" s="113">
        <v>187</v>
      </c>
      <c r="C10" s="221">
        <v>0</v>
      </c>
      <c r="D10" s="114">
        <f t="shared" si="0"/>
        <v>-187</v>
      </c>
      <c r="E10" s="223">
        <f t="shared" si="1"/>
        <v>0</v>
      </c>
      <c r="F10" s="42"/>
      <c r="G10" s="43"/>
      <c r="I10" s="45"/>
      <c r="K10" s="47"/>
    </row>
    <row r="11" spans="1:9" ht="42" customHeight="1">
      <c r="A11" s="112" t="s">
        <v>40</v>
      </c>
      <c r="B11" s="113">
        <v>16</v>
      </c>
      <c r="C11" s="221">
        <v>51</v>
      </c>
      <c r="D11" s="114">
        <f t="shared" si="0"/>
        <v>35</v>
      </c>
      <c r="E11" s="223" t="s">
        <v>172</v>
      </c>
      <c r="F11" s="42"/>
      <c r="G11" s="43"/>
      <c r="I11" s="45"/>
    </row>
    <row r="12" spans="1:9" ht="19.5" customHeight="1">
      <c r="A12" s="112" t="s">
        <v>41</v>
      </c>
      <c r="B12" s="113">
        <v>0</v>
      </c>
      <c r="C12" s="221">
        <v>4</v>
      </c>
      <c r="D12" s="114">
        <f t="shared" si="0"/>
        <v>4</v>
      </c>
      <c r="E12" s="225" t="e">
        <f t="shared" si="1"/>
        <v>#DIV/0!</v>
      </c>
      <c r="F12" s="42"/>
      <c r="G12" s="43"/>
      <c r="I12" s="106"/>
    </row>
    <row r="13" spans="1:9" ht="41.25" customHeight="1">
      <c r="A13" s="112" t="s">
        <v>42</v>
      </c>
      <c r="B13" s="113">
        <v>48</v>
      </c>
      <c r="C13" s="221">
        <v>38</v>
      </c>
      <c r="D13" s="114">
        <f t="shared" si="0"/>
        <v>-10</v>
      </c>
      <c r="E13" s="223">
        <f t="shared" si="1"/>
        <v>0.7916666666666666</v>
      </c>
      <c r="F13" s="42"/>
      <c r="G13" s="43"/>
      <c r="I13" s="45"/>
    </row>
    <row r="14" spans="1:9" ht="41.25" customHeight="1">
      <c r="A14" s="112" t="s">
        <v>43</v>
      </c>
      <c r="B14" s="113">
        <v>5</v>
      </c>
      <c r="C14" s="221">
        <v>119</v>
      </c>
      <c r="D14" s="114">
        <f t="shared" si="0"/>
        <v>114</v>
      </c>
      <c r="E14" s="223" t="s">
        <v>199</v>
      </c>
      <c r="F14" s="42"/>
      <c r="G14" s="43"/>
      <c r="I14" s="45"/>
    </row>
    <row r="15" spans="1:9" ht="42" customHeight="1">
      <c r="A15" s="112" t="s">
        <v>44</v>
      </c>
      <c r="B15" s="113">
        <v>0</v>
      </c>
      <c r="C15" s="221">
        <v>0</v>
      </c>
      <c r="D15" s="114">
        <f t="shared" si="0"/>
        <v>0</v>
      </c>
      <c r="E15" s="227" t="e">
        <f t="shared" si="1"/>
        <v>#DIV/0!</v>
      </c>
      <c r="F15" s="42"/>
      <c r="G15" s="43"/>
      <c r="I15" s="45"/>
    </row>
    <row r="16" spans="1:9" ht="23.25" customHeight="1">
      <c r="A16" s="112" t="s">
        <v>45</v>
      </c>
      <c r="B16" s="113">
        <v>13</v>
      </c>
      <c r="C16" s="221">
        <v>0</v>
      </c>
      <c r="D16" s="114">
        <f t="shared" si="0"/>
        <v>-13</v>
      </c>
      <c r="E16" s="223">
        <f t="shared" si="1"/>
        <v>0</v>
      </c>
      <c r="F16" s="42"/>
      <c r="G16" s="43"/>
      <c r="I16" s="45"/>
    </row>
    <row r="17" spans="1:9" ht="22.5" customHeight="1">
      <c r="A17" s="112" t="s">
        <v>46</v>
      </c>
      <c r="B17" s="113">
        <v>0</v>
      </c>
      <c r="C17" s="222">
        <v>0</v>
      </c>
      <c r="D17" s="114">
        <f t="shared" si="0"/>
        <v>0</v>
      </c>
      <c r="E17" s="225" t="e">
        <f t="shared" si="1"/>
        <v>#DIV/0!</v>
      </c>
      <c r="F17" s="42"/>
      <c r="G17" s="43"/>
      <c r="I17" s="45"/>
    </row>
    <row r="18" spans="1:9" ht="22.5" customHeight="1">
      <c r="A18" s="112" t="s">
        <v>47</v>
      </c>
      <c r="B18" s="113">
        <v>0</v>
      </c>
      <c r="C18" s="221">
        <v>6</v>
      </c>
      <c r="D18" s="114">
        <f t="shared" si="0"/>
        <v>6</v>
      </c>
      <c r="E18" s="225" t="e">
        <f t="shared" si="1"/>
        <v>#DIV/0!</v>
      </c>
      <c r="F18" s="42"/>
      <c r="G18" s="43"/>
      <c r="I18" s="45"/>
    </row>
    <row r="19" spans="1:9" ht="38.25" customHeight="1">
      <c r="A19" s="112" t="s">
        <v>48</v>
      </c>
      <c r="B19" s="113">
        <v>68</v>
      </c>
      <c r="C19" s="221">
        <v>52</v>
      </c>
      <c r="D19" s="114">
        <f t="shared" si="0"/>
        <v>-16</v>
      </c>
      <c r="E19" s="223">
        <f t="shared" si="1"/>
        <v>0.7647058823529411</v>
      </c>
      <c r="F19" s="42"/>
      <c r="G19" s="43"/>
      <c r="I19" s="107"/>
    </row>
    <row r="20" spans="1:9" ht="35.25" customHeight="1">
      <c r="A20" s="112" t="s">
        <v>49</v>
      </c>
      <c r="B20" s="113">
        <v>88</v>
      </c>
      <c r="C20" s="221">
        <v>1</v>
      </c>
      <c r="D20" s="114">
        <f t="shared" si="0"/>
        <v>-87</v>
      </c>
      <c r="E20" s="223">
        <f t="shared" si="1"/>
        <v>0.011363636363636364</v>
      </c>
      <c r="F20" s="42"/>
      <c r="G20" s="43"/>
      <c r="I20" s="45"/>
    </row>
    <row r="21" spans="1:9" ht="41.25" customHeight="1">
      <c r="A21" s="112" t="s">
        <v>50</v>
      </c>
      <c r="B21" s="113">
        <v>646</v>
      </c>
      <c r="C21" s="221">
        <v>1625</v>
      </c>
      <c r="D21" s="114">
        <f t="shared" si="0"/>
        <v>979</v>
      </c>
      <c r="E21" s="223" t="s">
        <v>175</v>
      </c>
      <c r="F21" s="42"/>
      <c r="G21" s="43"/>
      <c r="I21" s="45"/>
    </row>
    <row r="22" spans="1:9" ht="19.5" customHeight="1">
      <c r="A22" s="112" t="s">
        <v>51</v>
      </c>
      <c r="B22" s="113">
        <v>146</v>
      </c>
      <c r="C22" s="221">
        <v>80</v>
      </c>
      <c r="D22" s="114">
        <f t="shared" si="0"/>
        <v>-66</v>
      </c>
      <c r="E22" s="223">
        <f t="shared" si="1"/>
        <v>0.547945205479452</v>
      </c>
      <c r="F22" s="42"/>
      <c r="G22" s="43"/>
      <c r="I22" s="45"/>
    </row>
    <row r="23" spans="1:9" ht="39" customHeight="1">
      <c r="A23" s="112" t="s">
        <v>52</v>
      </c>
      <c r="B23" s="113">
        <v>676</v>
      </c>
      <c r="C23" s="221">
        <v>2940</v>
      </c>
      <c r="D23" s="114">
        <f t="shared" si="0"/>
        <v>2264</v>
      </c>
      <c r="E23" s="223" t="s">
        <v>200</v>
      </c>
      <c r="F23" s="42"/>
      <c r="G23" s="43"/>
      <c r="I23" s="45"/>
    </row>
    <row r="24" spans="1:9" ht="38.25" customHeight="1">
      <c r="A24" s="112" t="s">
        <v>53</v>
      </c>
      <c r="B24" s="113">
        <v>4</v>
      </c>
      <c r="C24" s="221">
        <v>2</v>
      </c>
      <c r="D24" s="114">
        <f t="shared" si="0"/>
        <v>-2</v>
      </c>
      <c r="E24" s="223">
        <f t="shared" si="1"/>
        <v>0.5</v>
      </c>
      <c r="F24" s="42"/>
      <c r="G24" s="43"/>
      <c r="I24" s="45"/>
    </row>
    <row r="25" spans="1:9" ht="22.5" customHeight="1" thickBot="1">
      <c r="A25" s="115" t="s">
        <v>54</v>
      </c>
      <c r="B25" s="116">
        <v>0</v>
      </c>
      <c r="C25" s="221">
        <v>0</v>
      </c>
      <c r="D25" s="117">
        <f t="shared" si="0"/>
        <v>0</v>
      </c>
      <c r="E25" s="225" t="e">
        <f>C25/B25</f>
        <v>#DIV/0!</v>
      </c>
      <c r="F25" s="42"/>
      <c r="G25" s="43"/>
      <c r="I25" s="4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E16" sqref="E16"/>
    </sheetView>
  </sheetViews>
  <sheetFormatPr defaultColWidth="9.140625" defaultRowHeight="15"/>
  <cols>
    <col min="1" max="1" width="52.8515625" style="44" customWidth="1"/>
    <col min="2" max="2" width="25.28125" style="44" customWidth="1"/>
    <col min="3" max="3" width="24.28125" style="44" customWidth="1"/>
    <col min="4" max="4" width="18.140625" style="44" customWidth="1"/>
    <col min="5" max="5" width="16.7109375" style="44" customWidth="1"/>
    <col min="6" max="6" width="8.8515625" style="44" customWidth="1"/>
    <col min="7" max="7" width="10.8515625" style="44" bestFit="1" customWidth="1"/>
    <col min="8" max="16384" width="8.8515625" style="44" customWidth="1"/>
  </cols>
  <sheetData>
    <row r="1" spans="1:5" s="39" customFormat="1" ht="49.5" customHeight="1">
      <c r="A1" s="266" t="s">
        <v>186</v>
      </c>
      <c r="B1" s="266"/>
      <c r="C1" s="266"/>
      <c r="D1" s="266"/>
      <c r="E1" s="266"/>
    </row>
    <row r="2" spans="1:5" s="39" customFormat="1" ht="20.25" customHeight="1">
      <c r="A2" s="267" t="s">
        <v>55</v>
      </c>
      <c r="B2" s="267"/>
      <c r="C2" s="267"/>
      <c r="D2" s="267"/>
      <c r="E2" s="267"/>
    </row>
    <row r="3" spans="1:5" s="39" customFormat="1" ht="17.25" customHeight="1">
      <c r="A3" s="104"/>
      <c r="B3" s="104"/>
      <c r="C3" s="104"/>
      <c r="D3" s="104"/>
      <c r="E3" s="104"/>
    </row>
    <row r="4" spans="1:5" s="41" customFormat="1" ht="25.5" customHeight="1">
      <c r="A4" s="264"/>
      <c r="B4" s="260" t="s">
        <v>183</v>
      </c>
      <c r="C4" s="260" t="s">
        <v>184</v>
      </c>
      <c r="D4" s="268" t="s">
        <v>77</v>
      </c>
      <c r="E4" s="268"/>
    </row>
    <row r="5" spans="1:5" s="41" customFormat="1" ht="27" customHeight="1">
      <c r="A5" s="264"/>
      <c r="B5" s="260"/>
      <c r="C5" s="260"/>
      <c r="D5" s="108" t="s">
        <v>79</v>
      </c>
      <c r="E5" s="108" t="s">
        <v>2</v>
      </c>
    </row>
    <row r="6" spans="1:7" s="50" customFormat="1" ht="34.5" customHeight="1">
      <c r="A6" s="203" t="s">
        <v>35</v>
      </c>
      <c r="B6" s="49">
        <f>SUM(B7:B15)</f>
        <v>2204</v>
      </c>
      <c r="C6" s="49">
        <f>SUM(C7:C15)</f>
        <v>6426</v>
      </c>
      <c r="D6" s="49">
        <f>C6-B6</f>
        <v>4222</v>
      </c>
      <c r="E6" s="224" t="s">
        <v>188</v>
      </c>
      <c r="G6" s="51"/>
    </row>
    <row r="7" spans="1:11" ht="51" customHeight="1">
      <c r="A7" s="204" t="s">
        <v>56</v>
      </c>
      <c r="B7" s="52">
        <v>393</v>
      </c>
      <c r="C7" s="222">
        <v>614</v>
      </c>
      <c r="D7" s="53">
        <f aca="true" t="shared" si="0" ref="D7:D15">C7-B7</f>
        <v>221</v>
      </c>
      <c r="E7" s="223" t="s">
        <v>180</v>
      </c>
      <c r="G7" s="51"/>
      <c r="H7" s="54"/>
      <c r="K7" s="54"/>
    </row>
    <row r="8" spans="1:11" ht="24.75" customHeight="1">
      <c r="A8" s="204" t="s">
        <v>57</v>
      </c>
      <c r="B8" s="52">
        <v>599</v>
      </c>
      <c r="C8" s="221">
        <v>874</v>
      </c>
      <c r="D8" s="53">
        <f t="shared" si="0"/>
        <v>275</v>
      </c>
      <c r="E8" s="223" t="s">
        <v>181</v>
      </c>
      <c r="G8" s="51"/>
      <c r="H8" s="54"/>
      <c r="K8" s="54"/>
    </row>
    <row r="9" spans="1:11" s="46" customFormat="1" ht="25.5" customHeight="1">
      <c r="A9" s="204" t="s">
        <v>58</v>
      </c>
      <c r="B9" s="52">
        <v>464</v>
      </c>
      <c r="C9" s="221">
        <v>2059</v>
      </c>
      <c r="D9" s="53">
        <f t="shared" si="0"/>
        <v>1595</v>
      </c>
      <c r="E9" s="223" t="s">
        <v>201</v>
      </c>
      <c r="F9" s="44"/>
      <c r="G9" s="51"/>
      <c r="H9" s="54"/>
      <c r="I9" s="44"/>
      <c r="K9" s="54"/>
    </row>
    <row r="10" spans="1:11" ht="30.75" customHeight="1">
      <c r="A10" s="204" t="s">
        <v>59</v>
      </c>
      <c r="B10" s="52">
        <v>84</v>
      </c>
      <c r="C10" s="221">
        <v>202</v>
      </c>
      <c r="D10" s="53">
        <f t="shared" si="0"/>
        <v>118</v>
      </c>
      <c r="E10" s="223" t="s">
        <v>176</v>
      </c>
      <c r="G10" s="51"/>
      <c r="H10" s="54"/>
      <c r="K10" s="54"/>
    </row>
    <row r="11" spans="1:11" ht="28.5" customHeight="1">
      <c r="A11" s="204" t="s">
        <v>60</v>
      </c>
      <c r="B11" s="52">
        <v>200</v>
      </c>
      <c r="C11" s="221">
        <v>997</v>
      </c>
      <c r="D11" s="53">
        <f t="shared" si="0"/>
        <v>797</v>
      </c>
      <c r="E11" s="223" t="s">
        <v>179</v>
      </c>
      <c r="G11" s="51"/>
      <c r="H11" s="54"/>
      <c r="K11" s="54"/>
    </row>
    <row r="12" spans="1:11" ht="59.25" customHeight="1">
      <c r="A12" s="204" t="s">
        <v>61</v>
      </c>
      <c r="B12" s="52">
        <v>2</v>
      </c>
      <c r="C12" s="221">
        <v>18</v>
      </c>
      <c r="D12" s="53">
        <f t="shared" si="0"/>
        <v>16</v>
      </c>
      <c r="E12" s="223" t="s">
        <v>202</v>
      </c>
      <c r="G12" s="51"/>
      <c r="H12" s="54"/>
      <c r="K12" s="54"/>
    </row>
    <row r="13" spans="1:18" ht="30.75" customHeight="1">
      <c r="A13" s="204" t="s">
        <v>62</v>
      </c>
      <c r="B13" s="52">
        <v>132</v>
      </c>
      <c r="C13" s="221">
        <v>312</v>
      </c>
      <c r="D13" s="53">
        <f t="shared" si="0"/>
        <v>180</v>
      </c>
      <c r="E13" s="223" t="s">
        <v>176</v>
      </c>
      <c r="G13" s="51"/>
      <c r="H13" s="54"/>
      <c r="K13" s="54"/>
      <c r="R13" s="55"/>
    </row>
    <row r="14" spans="1:18" ht="75" customHeight="1">
      <c r="A14" s="204" t="s">
        <v>63</v>
      </c>
      <c r="B14" s="52">
        <v>144</v>
      </c>
      <c r="C14" s="221">
        <v>873</v>
      </c>
      <c r="D14" s="53">
        <f t="shared" si="0"/>
        <v>729</v>
      </c>
      <c r="E14" s="223" t="s">
        <v>171</v>
      </c>
      <c r="G14" s="51"/>
      <c r="H14" s="54"/>
      <c r="K14" s="54"/>
      <c r="R14" s="55"/>
    </row>
    <row r="15" spans="1:18" ht="33" customHeight="1">
      <c r="A15" s="204" t="s">
        <v>64</v>
      </c>
      <c r="B15" s="52">
        <v>186</v>
      </c>
      <c r="C15" s="221">
        <v>477</v>
      </c>
      <c r="D15" s="53">
        <f t="shared" si="0"/>
        <v>291</v>
      </c>
      <c r="E15" s="223" t="s">
        <v>203</v>
      </c>
      <c r="G15" s="51"/>
      <c r="H15" s="54"/>
      <c r="K15" s="54"/>
      <c r="R15" s="55"/>
    </row>
    <row r="16" spans="1:18" ht="12.75">
      <c r="A16" s="48"/>
      <c r="B16" s="48"/>
      <c r="C16" s="48"/>
      <c r="D16" s="48"/>
      <c r="R16" s="55"/>
    </row>
    <row r="17" spans="1:18" ht="12.75">
      <c r="A17" s="48"/>
      <c r="B17" s="48"/>
      <c r="C17" s="48"/>
      <c r="D17" s="48"/>
      <c r="R17" s="55"/>
    </row>
    <row r="18" ht="12.75">
      <c r="R18" s="55"/>
    </row>
    <row r="19" ht="12.75">
      <c r="R19" s="55"/>
    </row>
    <row r="20" ht="12.75">
      <c r="R20" s="55"/>
    </row>
    <row r="21" ht="12.75">
      <c r="R21" s="55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31"/>
  <sheetViews>
    <sheetView view="pageBreakPreview" zoomScale="75" zoomScaleSheetLayoutView="75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10" sqref="A10"/>
    </sheetView>
  </sheetViews>
  <sheetFormatPr defaultColWidth="9.140625" defaultRowHeight="15"/>
  <cols>
    <col min="1" max="1" width="68.57421875" style="1" customWidth="1"/>
    <col min="2" max="2" width="12.421875" style="1" customWidth="1"/>
    <col min="3" max="3" width="12.57421875" style="1" customWidth="1"/>
    <col min="4" max="4" width="9.28125" style="1" customWidth="1"/>
    <col min="5" max="5" width="12.421875" style="1" customWidth="1"/>
    <col min="6" max="6" width="11.7109375" style="1" bestFit="1" customWidth="1"/>
    <col min="7" max="16384" width="9.140625" style="1" customWidth="1"/>
  </cols>
  <sheetData>
    <row r="1" spans="1:5" ht="26.25" customHeight="1">
      <c r="A1" s="269" t="s">
        <v>87</v>
      </c>
      <c r="B1" s="269"/>
      <c r="C1" s="269"/>
      <c r="D1" s="269"/>
      <c r="E1" s="269"/>
    </row>
    <row r="2" spans="1:5" ht="27" customHeight="1">
      <c r="A2" s="270" t="s">
        <v>187</v>
      </c>
      <c r="B2" s="270"/>
      <c r="C2" s="270"/>
      <c r="D2" s="270"/>
      <c r="E2" s="270"/>
    </row>
    <row r="3" spans="1:5" ht="18" customHeight="1">
      <c r="A3" s="271" t="s">
        <v>0</v>
      </c>
      <c r="B3" s="272" t="s">
        <v>183</v>
      </c>
      <c r="C3" s="272" t="s">
        <v>184</v>
      </c>
      <c r="D3" s="273" t="s">
        <v>1</v>
      </c>
      <c r="E3" s="273"/>
    </row>
    <row r="4" spans="1:5" ht="50.25" customHeight="1">
      <c r="A4" s="271"/>
      <c r="B4" s="272"/>
      <c r="C4" s="272"/>
      <c r="D4" s="38" t="s">
        <v>2</v>
      </c>
      <c r="E4" s="64" t="s">
        <v>85</v>
      </c>
    </row>
    <row r="5" spans="1:5" ht="21" customHeight="1">
      <c r="A5" s="205" t="s">
        <v>138</v>
      </c>
      <c r="B5" s="59">
        <v>62441</v>
      </c>
      <c r="C5" s="59">
        <v>64174</v>
      </c>
      <c r="D5" s="57">
        <f>ROUND(C5/B5*100,1)</f>
        <v>102.8</v>
      </c>
      <c r="E5" s="137">
        <f>C5-B5</f>
        <v>1733</v>
      </c>
    </row>
    <row r="6" spans="1:5" ht="18">
      <c r="A6" s="206" t="s">
        <v>139</v>
      </c>
      <c r="B6" s="59">
        <v>35886</v>
      </c>
      <c r="C6" s="59">
        <v>40616</v>
      </c>
      <c r="D6" s="57">
        <f aca="true" t="shared" si="0" ref="D6:D20">ROUND(C6/B6*100,1)</f>
        <v>113.2</v>
      </c>
      <c r="E6" s="137">
        <f aca="true" t="shared" si="1" ref="E6:E20">C6-B6</f>
        <v>4730</v>
      </c>
    </row>
    <row r="7" spans="1:6" ht="38.25" customHeight="1">
      <c r="A7" s="141" t="s">
        <v>140</v>
      </c>
      <c r="B7" s="63">
        <v>20887</v>
      </c>
      <c r="C7" s="63">
        <v>16026</v>
      </c>
      <c r="D7" s="57">
        <f t="shared" si="0"/>
        <v>76.7</v>
      </c>
      <c r="E7" s="137">
        <f t="shared" si="1"/>
        <v>-4861</v>
      </c>
      <c r="F7" s="2"/>
    </row>
    <row r="8" spans="1:6" ht="23.25" customHeight="1">
      <c r="A8" s="142" t="s">
        <v>141</v>
      </c>
      <c r="B8" s="135">
        <v>8998</v>
      </c>
      <c r="C8" s="135">
        <v>6900</v>
      </c>
      <c r="D8" s="57">
        <f t="shared" si="0"/>
        <v>76.7</v>
      </c>
      <c r="E8" s="137">
        <f t="shared" si="1"/>
        <v>-2098</v>
      </c>
      <c r="F8" s="2"/>
    </row>
    <row r="9" spans="1:6" ht="42.75" customHeight="1">
      <c r="A9" s="207" t="s">
        <v>136</v>
      </c>
      <c r="B9" s="208">
        <f>B8/B7*100</f>
        <v>43.0794273950304</v>
      </c>
      <c r="C9" s="208">
        <f>C8/C7*100</f>
        <v>43.05503556720329</v>
      </c>
      <c r="D9" s="275" t="s">
        <v>204</v>
      </c>
      <c r="E9" s="276"/>
      <c r="F9" s="2"/>
    </row>
    <row r="10" spans="1:6" ht="41.25" customHeight="1">
      <c r="A10" s="143" t="s">
        <v>177</v>
      </c>
      <c r="B10" s="210">
        <v>11889</v>
      </c>
      <c r="C10" s="210">
        <v>9126</v>
      </c>
      <c r="D10" s="211">
        <f>ROUND(C10/B10*100,1)</f>
        <v>76.8</v>
      </c>
      <c r="E10" s="212">
        <f>C10-B10</f>
        <v>-2763</v>
      </c>
      <c r="F10" s="2"/>
    </row>
    <row r="11" spans="1:6" ht="24" customHeight="1">
      <c r="A11" s="213" t="s">
        <v>143</v>
      </c>
      <c r="B11" s="214">
        <v>57</v>
      </c>
      <c r="C11" s="214">
        <v>89</v>
      </c>
      <c r="D11" s="215">
        <f>ROUND(C11/B11*100,1)</f>
        <v>156.1</v>
      </c>
      <c r="E11" s="216">
        <f>C11-B11</f>
        <v>32</v>
      </c>
      <c r="F11" s="2"/>
    </row>
    <row r="12" spans="1:5" ht="16.5">
      <c r="A12" s="217" t="s">
        <v>142</v>
      </c>
      <c r="B12" s="218">
        <v>283</v>
      </c>
      <c r="C12" s="218">
        <v>293</v>
      </c>
      <c r="D12" s="219">
        <f>ROUND(C12/B12*100,1)</f>
        <v>103.5</v>
      </c>
      <c r="E12" s="220">
        <f>C12-B12</f>
        <v>10</v>
      </c>
    </row>
    <row r="13" spans="1:5" ht="25.5" customHeight="1">
      <c r="A13" s="144" t="s">
        <v>144</v>
      </c>
      <c r="B13" s="134">
        <v>1896</v>
      </c>
      <c r="C13" s="134">
        <v>1105</v>
      </c>
      <c r="D13" s="61">
        <f t="shared" si="0"/>
        <v>58.3</v>
      </c>
      <c r="E13" s="138">
        <f t="shared" si="1"/>
        <v>-791</v>
      </c>
    </row>
    <row r="14" spans="1:5" ht="17.25" customHeight="1">
      <c r="A14" s="145" t="s">
        <v>145</v>
      </c>
      <c r="B14" s="134">
        <v>206</v>
      </c>
      <c r="C14" s="134">
        <v>69</v>
      </c>
      <c r="D14" s="61">
        <f>ROUND(C14/B14*100,1)</f>
        <v>33.5</v>
      </c>
      <c r="E14" s="138">
        <f>C14-B14</f>
        <v>-137</v>
      </c>
    </row>
    <row r="15" spans="1:5" ht="21.75" customHeight="1">
      <c r="A15" s="146" t="s">
        <v>137</v>
      </c>
      <c r="B15" s="134">
        <v>1</v>
      </c>
      <c r="C15" s="134">
        <v>24</v>
      </c>
      <c r="D15" s="61">
        <f>ROUND(C15/B15*100,1)</f>
        <v>2400</v>
      </c>
      <c r="E15" s="138">
        <f>C15-B15</f>
        <v>23</v>
      </c>
    </row>
    <row r="16" spans="1:5" ht="38.25" customHeight="1">
      <c r="A16" s="141" t="s">
        <v>146</v>
      </c>
      <c r="B16" s="136">
        <v>5892</v>
      </c>
      <c r="C16" s="136">
        <v>3960</v>
      </c>
      <c r="D16" s="57">
        <f t="shared" si="0"/>
        <v>67.2</v>
      </c>
      <c r="E16" s="137">
        <f t="shared" si="1"/>
        <v>-1932</v>
      </c>
    </row>
    <row r="17" spans="1:8" ht="39" customHeight="1">
      <c r="A17" s="144" t="s">
        <v>147</v>
      </c>
      <c r="B17" s="149">
        <f>7!AC10</f>
        <v>96009</v>
      </c>
      <c r="C17" s="149">
        <f>7!AD10</f>
        <v>54490</v>
      </c>
      <c r="D17" s="57">
        <f>ROUND(C17/B17*100,1)</f>
        <v>56.8</v>
      </c>
      <c r="E17" s="137">
        <f>C17-B17</f>
        <v>-41519</v>
      </c>
      <c r="H17" s="4"/>
    </row>
    <row r="18" spans="1:5" ht="24.75" customHeight="1">
      <c r="A18" s="144" t="s">
        <v>148</v>
      </c>
      <c r="B18" s="149">
        <v>26676</v>
      </c>
      <c r="C18" s="149">
        <v>32448</v>
      </c>
      <c r="D18" s="57">
        <f>ROUND(C18/B18*100,1)</f>
        <v>121.6</v>
      </c>
      <c r="E18" s="137">
        <f>C18-B18</f>
        <v>5772</v>
      </c>
    </row>
    <row r="19" spans="1:5" ht="36.75" customHeight="1">
      <c r="A19" s="148" t="s">
        <v>149</v>
      </c>
      <c r="B19" s="134">
        <v>5733</v>
      </c>
      <c r="C19" s="134">
        <v>4478</v>
      </c>
      <c r="D19" s="62">
        <f t="shared" si="0"/>
        <v>78.1</v>
      </c>
      <c r="E19" s="138">
        <f t="shared" si="1"/>
        <v>-1255</v>
      </c>
    </row>
    <row r="20" spans="1:5" ht="24" customHeight="1">
      <c r="A20" s="147" t="s">
        <v>150</v>
      </c>
      <c r="B20" s="63">
        <v>24263</v>
      </c>
      <c r="C20" s="63">
        <v>17887</v>
      </c>
      <c r="D20" s="57">
        <f t="shared" si="0"/>
        <v>73.7</v>
      </c>
      <c r="E20" s="137">
        <f t="shared" si="1"/>
        <v>-6376</v>
      </c>
    </row>
    <row r="21" spans="1:5" ht="18" customHeight="1">
      <c r="A21" s="277" t="s">
        <v>101</v>
      </c>
      <c r="B21" s="277"/>
      <c r="C21" s="277"/>
      <c r="D21" s="277"/>
      <c r="E21" s="277"/>
    </row>
    <row r="22" spans="1:6" ht="21" customHeight="1">
      <c r="A22" s="278"/>
      <c r="B22" s="278"/>
      <c r="C22" s="278"/>
      <c r="D22" s="278"/>
      <c r="E22" s="278"/>
      <c r="F22" s="5"/>
    </row>
    <row r="23" spans="1:5" ht="15.75" customHeight="1">
      <c r="A23" s="271" t="s">
        <v>0</v>
      </c>
      <c r="B23" s="279" t="s">
        <v>206</v>
      </c>
      <c r="C23" s="279" t="s">
        <v>207</v>
      </c>
      <c r="D23" s="280" t="s">
        <v>1</v>
      </c>
      <c r="E23" s="281"/>
    </row>
    <row r="24" spans="1:5" ht="34.5" customHeight="1">
      <c r="A24" s="271"/>
      <c r="B24" s="279"/>
      <c r="C24" s="279"/>
      <c r="D24" s="38" t="s">
        <v>2</v>
      </c>
      <c r="E24" s="56" t="s">
        <v>86</v>
      </c>
    </row>
    <row r="25" spans="1:5" ht="23.25" customHeight="1">
      <c r="A25" s="209" t="s">
        <v>138</v>
      </c>
      <c r="B25" s="59">
        <v>32934</v>
      </c>
      <c r="C25" s="59">
        <v>40959</v>
      </c>
      <c r="D25" s="57">
        <f aca="true" t="shared" si="2" ref="D25:D30">ROUND(C25/B25*100,1)</f>
        <v>124.4</v>
      </c>
      <c r="E25" s="137">
        <f>C25-B25</f>
        <v>8025</v>
      </c>
    </row>
    <row r="26" spans="1:7" ht="24" customHeight="1">
      <c r="A26" s="141" t="s">
        <v>152</v>
      </c>
      <c r="B26" s="59">
        <v>15615</v>
      </c>
      <c r="C26" s="59">
        <v>25814</v>
      </c>
      <c r="D26" s="57">
        <f t="shared" si="2"/>
        <v>165.3</v>
      </c>
      <c r="E26" s="137">
        <f>C26-B26</f>
        <v>10199</v>
      </c>
      <c r="F26" s="3"/>
      <c r="G26" s="6"/>
    </row>
    <row r="27" spans="1:5" ht="24" customHeight="1">
      <c r="A27" s="141" t="s">
        <v>148</v>
      </c>
      <c r="B27" s="59">
        <v>11491</v>
      </c>
      <c r="C27" s="59">
        <v>19933</v>
      </c>
      <c r="D27" s="57">
        <f t="shared" si="2"/>
        <v>173.5</v>
      </c>
      <c r="E27" s="137">
        <f>C27-B27</f>
        <v>8442</v>
      </c>
    </row>
    <row r="28" spans="1:5" ht="24.75" customHeight="1">
      <c r="A28" s="141" t="s">
        <v>205</v>
      </c>
      <c r="B28" s="59">
        <v>2849</v>
      </c>
      <c r="C28" s="59">
        <v>3435</v>
      </c>
      <c r="D28" s="61">
        <f t="shared" si="2"/>
        <v>120.6</v>
      </c>
      <c r="E28" s="56" t="s">
        <v>209</v>
      </c>
    </row>
    <row r="29" spans="1:5" ht="17.25">
      <c r="A29" s="150" t="s">
        <v>153</v>
      </c>
      <c r="B29" s="59">
        <v>2919</v>
      </c>
      <c r="C29" s="59">
        <v>1647</v>
      </c>
      <c r="D29" s="57">
        <f t="shared" si="2"/>
        <v>56.4</v>
      </c>
      <c r="E29" s="38">
        <f>C29-B29</f>
        <v>-1272</v>
      </c>
    </row>
    <row r="30" spans="1:5" ht="19.5" customHeight="1">
      <c r="A30" s="151" t="s">
        <v>151</v>
      </c>
      <c r="B30" s="59">
        <v>5369</v>
      </c>
      <c r="C30" s="59">
        <v>5995</v>
      </c>
      <c r="D30" s="58">
        <f t="shared" si="2"/>
        <v>111.7</v>
      </c>
      <c r="E30" s="60" t="s">
        <v>208</v>
      </c>
    </row>
    <row r="31" spans="1:5" ht="15.75">
      <c r="A31" s="274"/>
      <c r="B31" s="274"/>
      <c r="C31" s="274"/>
      <c r="D31" s="274"/>
      <c r="E31" s="274"/>
    </row>
  </sheetData>
  <sheetProtection/>
  <mergeCells count="13">
    <mergeCell ref="A31:E31"/>
    <mergeCell ref="D9:E9"/>
    <mergeCell ref="A21:E22"/>
    <mergeCell ref="A23:A24"/>
    <mergeCell ref="B23:B24"/>
    <mergeCell ref="C23:C24"/>
    <mergeCell ref="D23:E23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4"/>
  <sheetViews>
    <sheetView tabSelected="1" view="pageBreakPreview" zoomScaleNormal="75" zoomScaleSheetLayoutView="100" zoomScalePageLayoutView="0" workbookViewId="0" topLeftCell="A1">
      <pane xSplit="1" ySplit="9" topLeftCell="AV10" activePane="bottomRight" state="frozen"/>
      <selection pane="topLeft" activeCell="M16" sqref="M16"/>
      <selection pane="topRight" activeCell="M16" sqref="M16"/>
      <selection pane="bottomLeft" activeCell="M16" sqref="M16"/>
      <selection pane="bottomRight" activeCell="BM7" sqref="BM7:BM8"/>
    </sheetView>
  </sheetViews>
  <sheetFormatPr defaultColWidth="9.140625" defaultRowHeight="15"/>
  <cols>
    <col min="1" max="1" width="22.57421875" style="10" customWidth="1"/>
    <col min="2" max="2" width="7.7109375" style="10" customWidth="1"/>
    <col min="3" max="3" width="8.421875" style="10" customWidth="1"/>
    <col min="4" max="4" width="5.57421875" style="10" customWidth="1"/>
    <col min="5" max="5" width="6.8515625" style="10" customWidth="1"/>
    <col min="6" max="6" width="7.00390625" style="10" customWidth="1"/>
    <col min="7" max="7" width="7.28125" style="10" customWidth="1"/>
    <col min="8" max="8" width="5.57421875" style="10" customWidth="1"/>
    <col min="9" max="9" width="6.8515625" style="10" customWidth="1"/>
    <col min="10" max="10" width="6.28125" style="10" customWidth="1"/>
    <col min="11" max="11" width="6.7109375" style="10" customWidth="1"/>
    <col min="12" max="12" width="5.8515625" style="10" customWidth="1"/>
    <col min="13" max="13" width="7.7109375" style="10" customWidth="1"/>
    <col min="14" max="14" width="6.57421875" style="10" customWidth="1"/>
    <col min="15" max="15" width="6.8515625" style="10" customWidth="1"/>
    <col min="16" max="16" width="6.28125" style="10" customWidth="1"/>
    <col min="17" max="17" width="6.00390625" style="10" customWidth="1"/>
    <col min="18" max="18" width="7.7109375" style="10" customWidth="1"/>
    <col min="19" max="19" width="7.140625" style="10" customWidth="1"/>
    <col min="20" max="20" width="6.140625" style="10" customWidth="1"/>
    <col min="21" max="21" width="5.7109375" style="10" customWidth="1"/>
    <col min="22" max="22" width="6.57421875" style="10" customWidth="1"/>
    <col min="23" max="23" width="5.421875" style="10" customWidth="1"/>
    <col min="24" max="24" width="5.140625" style="10" customWidth="1"/>
    <col min="25" max="25" width="6.140625" style="10" customWidth="1"/>
    <col min="26" max="26" width="5.7109375" style="10" customWidth="1"/>
    <col min="27" max="27" width="6.140625" style="10" customWidth="1"/>
    <col min="28" max="28" width="5.57421875" style="10" customWidth="1"/>
    <col min="29" max="29" width="8.28125" style="10" customWidth="1"/>
    <col min="30" max="30" width="7.8515625" style="10" customWidth="1"/>
    <col min="31" max="31" width="6.421875" style="10" customWidth="1"/>
    <col min="32" max="32" width="7.28125" style="10" bestFit="1" customWidth="1"/>
    <col min="33" max="33" width="7.57421875" style="10" customWidth="1"/>
    <col min="34" max="34" width="7.140625" style="10" customWidth="1"/>
    <col min="35" max="35" width="6.7109375" style="10" customWidth="1"/>
    <col min="36" max="36" width="7.00390625" style="10" customWidth="1"/>
    <col min="37" max="37" width="6.7109375" style="10" customWidth="1"/>
    <col min="38" max="38" width="6.8515625" style="10" customWidth="1"/>
    <col min="39" max="39" width="6.7109375" style="10" customWidth="1"/>
    <col min="40" max="40" width="7.28125" style="10" customWidth="1"/>
    <col min="41" max="41" width="6.8515625" style="10" customWidth="1"/>
    <col min="42" max="42" width="6.28125" style="10" customWidth="1"/>
    <col min="43" max="43" width="6.421875" style="10" customWidth="1"/>
    <col min="44" max="44" width="6.8515625" style="10" customWidth="1"/>
    <col min="45" max="45" width="6.421875" style="10" customWidth="1"/>
    <col min="46" max="46" width="7.28125" style="10" customWidth="1"/>
    <col min="47" max="47" width="7.421875" style="10" customWidth="1"/>
    <col min="48" max="48" width="7.7109375" style="10" customWidth="1"/>
    <col min="49" max="49" width="7.8515625" style="10" customWidth="1"/>
    <col min="50" max="50" width="8.28125" style="10" customWidth="1"/>
    <col min="51" max="51" width="6.7109375" style="10" customWidth="1"/>
    <col min="52" max="52" width="8.140625" style="10" customWidth="1"/>
    <col min="53" max="53" width="7.8515625" style="10" customWidth="1"/>
    <col min="54" max="54" width="7.421875" style="10" customWidth="1"/>
    <col min="55" max="55" width="6.140625" style="10" bestFit="1" customWidth="1"/>
    <col min="56" max="56" width="7.28125" style="10" customWidth="1"/>
    <col min="57" max="57" width="7.8515625" style="10" customWidth="1"/>
    <col min="58" max="58" width="7.421875" style="10" customWidth="1"/>
    <col min="59" max="59" width="6.140625" style="10" bestFit="1" customWidth="1"/>
    <col min="60" max="60" width="7.28125" style="10" customWidth="1"/>
    <col min="61" max="62" width="6.8515625" style="10" customWidth="1"/>
    <col min="63" max="63" width="6.00390625" style="10" customWidth="1"/>
    <col min="64" max="64" width="6.57421875" style="10" customWidth="1"/>
    <col min="65" max="65" width="6.8515625" style="10" customWidth="1"/>
    <col min="66" max="66" width="5.8515625" style="10" customWidth="1"/>
    <col min="67" max="67" width="6.8515625" style="10" customWidth="1"/>
    <col min="68" max="68" width="6.140625" style="10" customWidth="1"/>
    <col min="69" max="69" width="5.8515625" style="10" customWidth="1"/>
    <col min="70" max="70" width="5.7109375" style="10" customWidth="1"/>
    <col min="71" max="71" width="6.28125" style="10" bestFit="1" customWidth="1"/>
    <col min="72" max="72" width="6.7109375" style="10" customWidth="1"/>
    <col min="73" max="73" width="7.00390625" style="10" customWidth="1"/>
    <col min="74" max="74" width="7.8515625" style="10" customWidth="1"/>
    <col min="75" max="75" width="5.8515625" style="10" customWidth="1"/>
    <col min="76" max="16384" width="9.140625" style="10" customWidth="1"/>
  </cols>
  <sheetData>
    <row r="1" spans="18:68" ht="20.25" customHeight="1" hidden="1">
      <c r="R1" s="119"/>
      <c r="S1" s="119"/>
      <c r="T1" s="119"/>
      <c r="U1" s="119"/>
      <c r="V1" s="119"/>
      <c r="W1" s="119"/>
      <c r="X1" s="119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S1" s="9"/>
      <c r="AT1" s="9"/>
      <c r="AU1" s="9"/>
      <c r="AV1" s="9"/>
      <c r="AW1" s="9"/>
      <c r="AX1" s="9"/>
      <c r="AY1" s="9"/>
      <c r="BO1" s="12"/>
      <c r="BP1" s="12"/>
    </row>
    <row r="2" spans="1:68" ht="21.75" customHeight="1">
      <c r="A2" s="7"/>
      <c r="B2" s="306" t="s">
        <v>81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9"/>
      <c r="Z2" s="9"/>
      <c r="AA2" s="9"/>
      <c r="AB2" s="9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  <c r="AP2" s="9"/>
      <c r="AS2" s="9"/>
      <c r="AT2" s="9"/>
      <c r="AU2" s="9"/>
      <c r="AV2" s="9"/>
      <c r="AW2" s="9"/>
      <c r="AX2" s="9"/>
      <c r="AY2" s="9"/>
      <c r="BC2" s="11"/>
      <c r="BD2" s="11"/>
      <c r="BG2" s="11"/>
      <c r="BH2" s="11"/>
      <c r="BI2" s="12"/>
      <c r="BJ2" s="12"/>
      <c r="BO2" s="12"/>
      <c r="BP2" s="12"/>
    </row>
    <row r="3" spans="1:75" ht="21.75" customHeight="1">
      <c r="A3" s="13"/>
      <c r="B3" s="307" t="s">
        <v>182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120"/>
      <c r="Z3" s="120"/>
      <c r="AA3" s="15"/>
      <c r="AB3" s="15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6"/>
      <c r="BB3" s="16"/>
      <c r="BC3" s="16"/>
      <c r="BD3" s="16"/>
      <c r="BE3" s="16"/>
      <c r="BF3" s="16"/>
      <c r="BG3" s="16"/>
      <c r="BH3" s="16"/>
      <c r="BI3" s="16"/>
      <c r="BJ3" s="16"/>
      <c r="BM3" s="12"/>
      <c r="BW3" s="12" t="s">
        <v>112</v>
      </c>
    </row>
    <row r="4" spans="1:75" ht="15.75" customHeight="1">
      <c r="A4" s="312"/>
      <c r="B4" s="308" t="s">
        <v>154</v>
      </c>
      <c r="C4" s="308"/>
      <c r="D4" s="308"/>
      <c r="E4" s="308"/>
      <c r="F4" s="308" t="s">
        <v>113</v>
      </c>
      <c r="G4" s="308"/>
      <c r="H4" s="308"/>
      <c r="I4" s="308"/>
      <c r="J4" s="321" t="s">
        <v>114</v>
      </c>
      <c r="K4" s="322"/>
      <c r="L4" s="322"/>
      <c r="M4" s="323"/>
      <c r="N4" s="294" t="s">
        <v>116</v>
      </c>
      <c r="O4" s="295"/>
      <c r="P4" s="295"/>
      <c r="Q4" s="296"/>
      <c r="R4" s="282" t="s">
        <v>117</v>
      </c>
      <c r="S4" s="283"/>
      <c r="T4" s="283"/>
      <c r="U4" s="284"/>
      <c r="V4" s="282" t="s">
        <v>118</v>
      </c>
      <c r="W4" s="283"/>
      <c r="X4" s="284"/>
      <c r="Y4" s="282" t="s">
        <v>120</v>
      </c>
      <c r="Z4" s="283"/>
      <c r="AA4" s="283"/>
      <c r="AB4" s="284"/>
      <c r="AC4" s="294" t="s">
        <v>3</v>
      </c>
      <c r="AD4" s="295"/>
      <c r="AE4" s="295"/>
      <c r="AF4" s="296"/>
      <c r="AG4" s="294" t="s">
        <v>93</v>
      </c>
      <c r="AH4" s="295"/>
      <c r="AI4" s="295"/>
      <c r="AJ4" s="295"/>
      <c r="AK4" s="295"/>
      <c r="AL4" s="295"/>
      <c r="AM4" s="295"/>
      <c r="AN4" s="296"/>
      <c r="AO4" s="282" t="s">
        <v>82</v>
      </c>
      <c r="AP4" s="283"/>
      <c r="AQ4" s="283"/>
      <c r="AR4" s="284"/>
      <c r="AS4" s="291" t="s">
        <v>4</v>
      </c>
      <c r="AT4" s="291"/>
      <c r="AU4" s="291"/>
      <c r="AV4" s="291"/>
      <c r="AW4" s="308" t="s">
        <v>121</v>
      </c>
      <c r="AX4" s="308"/>
      <c r="AY4" s="308"/>
      <c r="AZ4" s="308"/>
      <c r="BA4" s="282" t="s">
        <v>155</v>
      </c>
      <c r="BB4" s="283"/>
      <c r="BC4" s="283"/>
      <c r="BD4" s="284"/>
      <c r="BE4" s="282" t="s">
        <v>122</v>
      </c>
      <c r="BF4" s="283"/>
      <c r="BG4" s="283"/>
      <c r="BH4" s="284"/>
      <c r="BI4" s="303" t="s">
        <v>123</v>
      </c>
      <c r="BJ4" s="304"/>
      <c r="BK4" s="304"/>
      <c r="BL4" s="305"/>
      <c r="BM4" s="282" t="s">
        <v>210</v>
      </c>
      <c r="BN4" s="283"/>
      <c r="BO4" s="284"/>
      <c r="BP4" s="294" t="s">
        <v>126</v>
      </c>
      <c r="BQ4" s="295"/>
      <c r="BR4" s="295"/>
      <c r="BS4" s="296"/>
      <c r="BT4" s="308" t="s">
        <v>125</v>
      </c>
      <c r="BU4" s="308"/>
      <c r="BV4" s="308"/>
      <c r="BW4" s="308"/>
    </row>
    <row r="5" spans="1:75" ht="33" customHeight="1">
      <c r="A5" s="313"/>
      <c r="B5" s="308"/>
      <c r="C5" s="308"/>
      <c r="D5" s="308"/>
      <c r="E5" s="308"/>
      <c r="F5" s="308"/>
      <c r="G5" s="308"/>
      <c r="H5" s="308"/>
      <c r="I5" s="308"/>
      <c r="J5" s="308" t="s">
        <v>115</v>
      </c>
      <c r="K5" s="308"/>
      <c r="L5" s="308"/>
      <c r="M5" s="308"/>
      <c r="N5" s="297"/>
      <c r="O5" s="298"/>
      <c r="P5" s="298"/>
      <c r="Q5" s="299"/>
      <c r="R5" s="285"/>
      <c r="S5" s="286"/>
      <c r="T5" s="286"/>
      <c r="U5" s="287"/>
      <c r="V5" s="285"/>
      <c r="W5" s="286"/>
      <c r="X5" s="287"/>
      <c r="Y5" s="285"/>
      <c r="Z5" s="286"/>
      <c r="AA5" s="286"/>
      <c r="AB5" s="287"/>
      <c r="AC5" s="297"/>
      <c r="AD5" s="298"/>
      <c r="AE5" s="298"/>
      <c r="AF5" s="299"/>
      <c r="AG5" s="308" t="s">
        <v>91</v>
      </c>
      <c r="AH5" s="308"/>
      <c r="AI5" s="308"/>
      <c r="AJ5" s="308"/>
      <c r="AK5" s="308" t="s">
        <v>92</v>
      </c>
      <c r="AL5" s="308"/>
      <c r="AM5" s="308"/>
      <c r="AN5" s="308"/>
      <c r="AO5" s="285"/>
      <c r="AP5" s="286"/>
      <c r="AQ5" s="286"/>
      <c r="AR5" s="287"/>
      <c r="AS5" s="291"/>
      <c r="AT5" s="291"/>
      <c r="AU5" s="291"/>
      <c r="AV5" s="291"/>
      <c r="AW5" s="308"/>
      <c r="AX5" s="308"/>
      <c r="AY5" s="308"/>
      <c r="AZ5" s="308"/>
      <c r="BA5" s="285"/>
      <c r="BB5" s="286"/>
      <c r="BC5" s="286"/>
      <c r="BD5" s="287"/>
      <c r="BE5" s="285"/>
      <c r="BF5" s="286"/>
      <c r="BG5" s="286"/>
      <c r="BH5" s="287"/>
      <c r="BI5" s="282" t="s">
        <v>124</v>
      </c>
      <c r="BJ5" s="283"/>
      <c r="BK5" s="283"/>
      <c r="BL5" s="284"/>
      <c r="BM5" s="285"/>
      <c r="BN5" s="286"/>
      <c r="BO5" s="287"/>
      <c r="BP5" s="297"/>
      <c r="BQ5" s="298"/>
      <c r="BR5" s="298"/>
      <c r="BS5" s="299"/>
      <c r="BT5" s="308"/>
      <c r="BU5" s="308"/>
      <c r="BV5" s="308"/>
      <c r="BW5" s="308"/>
    </row>
    <row r="6" spans="1:75" ht="30" customHeight="1">
      <c r="A6" s="313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0"/>
      <c r="O6" s="301"/>
      <c r="P6" s="301"/>
      <c r="Q6" s="302"/>
      <c r="R6" s="288"/>
      <c r="S6" s="289"/>
      <c r="T6" s="289"/>
      <c r="U6" s="290"/>
      <c r="V6" s="288"/>
      <c r="W6" s="289"/>
      <c r="X6" s="290"/>
      <c r="Y6" s="288"/>
      <c r="Z6" s="289"/>
      <c r="AA6" s="289"/>
      <c r="AB6" s="290"/>
      <c r="AC6" s="300"/>
      <c r="AD6" s="301"/>
      <c r="AE6" s="301"/>
      <c r="AF6" s="302"/>
      <c r="AG6" s="308"/>
      <c r="AH6" s="308"/>
      <c r="AI6" s="308"/>
      <c r="AJ6" s="308"/>
      <c r="AK6" s="308"/>
      <c r="AL6" s="308"/>
      <c r="AM6" s="308"/>
      <c r="AN6" s="308"/>
      <c r="AO6" s="288"/>
      <c r="AP6" s="289"/>
      <c r="AQ6" s="289"/>
      <c r="AR6" s="290"/>
      <c r="AS6" s="291"/>
      <c r="AT6" s="291"/>
      <c r="AU6" s="291"/>
      <c r="AV6" s="291"/>
      <c r="AW6" s="308"/>
      <c r="AX6" s="308"/>
      <c r="AY6" s="308"/>
      <c r="AZ6" s="308"/>
      <c r="BA6" s="288"/>
      <c r="BB6" s="289"/>
      <c r="BC6" s="289"/>
      <c r="BD6" s="290"/>
      <c r="BE6" s="288"/>
      <c r="BF6" s="289"/>
      <c r="BG6" s="289"/>
      <c r="BH6" s="290"/>
      <c r="BI6" s="288"/>
      <c r="BJ6" s="289"/>
      <c r="BK6" s="289"/>
      <c r="BL6" s="290"/>
      <c r="BM6" s="288"/>
      <c r="BN6" s="289"/>
      <c r="BO6" s="290"/>
      <c r="BP6" s="300"/>
      <c r="BQ6" s="301"/>
      <c r="BR6" s="301"/>
      <c r="BS6" s="302"/>
      <c r="BT6" s="308"/>
      <c r="BU6" s="308"/>
      <c r="BV6" s="308"/>
      <c r="BW6" s="308"/>
    </row>
    <row r="7" spans="1:75" ht="43.5" customHeight="1">
      <c r="A7" s="313"/>
      <c r="B7" s="292">
        <v>2019</v>
      </c>
      <c r="C7" s="292">
        <v>2020</v>
      </c>
      <c r="D7" s="309" t="s">
        <v>5</v>
      </c>
      <c r="E7" s="309"/>
      <c r="F7" s="292">
        <v>2019</v>
      </c>
      <c r="G7" s="292">
        <v>2020</v>
      </c>
      <c r="H7" s="309" t="s">
        <v>5</v>
      </c>
      <c r="I7" s="309"/>
      <c r="J7" s="292">
        <v>2019</v>
      </c>
      <c r="K7" s="292">
        <v>2020</v>
      </c>
      <c r="L7" s="309" t="s">
        <v>5</v>
      </c>
      <c r="M7" s="309"/>
      <c r="N7" s="292">
        <v>2019</v>
      </c>
      <c r="O7" s="292">
        <v>2020</v>
      </c>
      <c r="P7" s="310" t="s">
        <v>5</v>
      </c>
      <c r="Q7" s="311"/>
      <c r="R7" s="292">
        <v>2019</v>
      </c>
      <c r="S7" s="292">
        <v>2020</v>
      </c>
      <c r="T7" s="309" t="s">
        <v>5</v>
      </c>
      <c r="U7" s="309"/>
      <c r="V7" s="292">
        <v>2019</v>
      </c>
      <c r="W7" s="292">
        <v>2020</v>
      </c>
      <c r="X7" s="315" t="s">
        <v>119</v>
      </c>
      <c r="Y7" s="292">
        <v>2019</v>
      </c>
      <c r="Z7" s="292">
        <v>2020</v>
      </c>
      <c r="AA7" s="309" t="s">
        <v>5</v>
      </c>
      <c r="AB7" s="309"/>
      <c r="AC7" s="292">
        <v>2019</v>
      </c>
      <c r="AD7" s="292">
        <v>2020</v>
      </c>
      <c r="AE7" s="309" t="s">
        <v>5</v>
      </c>
      <c r="AF7" s="309"/>
      <c r="AG7" s="292">
        <v>2019</v>
      </c>
      <c r="AH7" s="292">
        <v>2020</v>
      </c>
      <c r="AI7" s="309" t="s">
        <v>5</v>
      </c>
      <c r="AJ7" s="309"/>
      <c r="AK7" s="292">
        <v>2019</v>
      </c>
      <c r="AL7" s="292">
        <v>2020</v>
      </c>
      <c r="AM7" s="309" t="s">
        <v>5</v>
      </c>
      <c r="AN7" s="309"/>
      <c r="AO7" s="292">
        <v>2019</v>
      </c>
      <c r="AP7" s="292">
        <v>2020</v>
      </c>
      <c r="AQ7" s="309" t="s">
        <v>5</v>
      </c>
      <c r="AR7" s="309"/>
      <c r="AS7" s="292">
        <v>2019</v>
      </c>
      <c r="AT7" s="292">
        <v>2020</v>
      </c>
      <c r="AU7" s="309" t="s">
        <v>5</v>
      </c>
      <c r="AV7" s="309"/>
      <c r="AW7" s="309" t="s">
        <v>6</v>
      </c>
      <c r="AX7" s="309"/>
      <c r="AY7" s="309" t="s">
        <v>5</v>
      </c>
      <c r="AZ7" s="309"/>
      <c r="BA7" s="292">
        <v>2019</v>
      </c>
      <c r="BB7" s="292">
        <v>2020</v>
      </c>
      <c r="BC7" s="309" t="s">
        <v>5</v>
      </c>
      <c r="BD7" s="309"/>
      <c r="BE7" s="292">
        <v>2019</v>
      </c>
      <c r="BF7" s="292">
        <v>2020</v>
      </c>
      <c r="BG7" s="309" t="s">
        <v>5</v>
      </c>
      <c r="BH7" s="309"/>
      <c r="BI7" s="292">
        <v>2019</v>
      </c>
      <c r="BJ7" s="292">
        <v>2020</v>
      </c>
      <c r="BK7" s="309" t="s">
        <v>5</v>
      </c>
      <c r="BL7" s="309"/>
      <c r="BM7" s="292">
        <v>2019</v>
      </c>
      <c r="BN7" s="292">
        <v>2020</v>
      </c>
      <c r="BO7" s="319" t="s">
        <v>7</v>
      </c>
      <c r="BP7" s="292">
        <v>2019</v>
      </c>
      <c r="BQ7" s="292">
        <v>2020</v>
      </c>
      <c r="BR7" s="309" t="s">
        <v>5</v>
      </c>
      <c r="BS7" s="309"/>
      <c r="BT7" s="292">
        <v>2019</v>
      </c>
      <c r="BU7" s="292">
        <v>2020</v>
      </c>
      <c r="BV7" s="317" t="s">
        <v>5</v>
      </c>
      <c r="BW7" s="318"/>
    </row>
    <row r="8" spans="1:75" s="19" customFormat="1" ht="23.25" customHeight="1">
      <c r="A8" s="314"/>
      <c r="B8" s="293"/>
      <c r="C8" s="293"/>
      <c r="D8" s="17" t="s">
        <v>2</v>
      </c>
      <c r="E8" s="17" t="s">
        <v>7</v>
      </c>
      <c r="F8" s="293"/>
      <c r="G8" s="293"/>
      <c r="H8" s="17" t="s">
        <v>2</v>
      </c>
      <c r="I8" s="17" t="s">
        <v>7</v>
      </c>
      <c r="J8" s="293"/>
      <c r="K8" s="293"/>
      <c r="L8" s="17" t="s">
        <v>2</v>
      </c>
      <c r="M8" s="17" t="s">
        <v>7</v>
      </c>
      <c r="N8" s="293"/>
      <c r="O8" s="293"/>
      <c r="P8" s="17" t="s">
        <v>2</v>
      </c>
      <c r="Q8" s="17" t="s">
        <v>7</v>
      </c>
      <c r="R8" s="293"/>
      <c r="S8" s="293"/>
      <c r="T8" s="17" t="s">
        <v>2</v>
      </c>
      <c r="U8" s="17" t="s">
        <v>7</v>
      </c>
      <c r="V8" s="293"/>
      <c r="W8" s="293"/>
      <c r="X8" s="316"/>
      <c r="Y8" s="293"/>
      <c r="Z8" s="293"/>
      <c r="AA8" s="17" t="s">
        <v>2</v>
      </c>
      <c r="AB8" s="17" t="s">
        <v>7</v>
      </c>
      <c r="AC8" s="293"/>
      <c r="AD8" s="293"/>
      <c r="AE8" s="17" t="s">
        <v>2</v>
      </c>
      <c r="AF8" s="17" t="s">
        <v>7</v>
      </c>
      <c r="AG8" s="293"/>
      <c r="AH8" s="293"/>
      <c r="AI8" s="17" t="s">
        <v>2</v>
      </c>
      <c r="AJ8" s="17" t="s">
        <v>7</v>
      </c>
      <c r="AK8" s="293"/>
      <c r="AL8" s="293"/>
      <c r="AM8" s="17" t="s">
        <v>2</v>
      </c>
      <c r="AN8" s="17" t="s">
        <v>7</v>
      </c>
      <c r="AO8" s="293"/>
      <c r="AP8" s="293"/>
      <c r="AQ8" s="17" t="s">
        <v>2</v>
      </c>
      <c r="AR8" s="17" t="s">
        <v>7</v>
      </c>
      <c r="AS8" s="293"/>
      <c r="AT8" s="293"/>
      <c r="AU8" s="17" t="s">
        <v>2</v>
      </c>
      <c r="AV8" s="17" t="s">
        <v>7</v>
      </c>
      <c r="AW8" s="18">
        <v>2019</v>
      </c>
      <c r="AX8" s="18">
        <v>2020</v>
      </c>
      <c r="AY8" s="17" t="s">
        <v>2</v>
      </c>
      <c r="AZ8" s="17" t="s">
        <v>7</v>
      </c>
      <c r="BA8" s="293"/>
      <c r="BB8" s="293"/>
      <c r="BC8" s="17" t="s">
        <v>2</v>
      </c>
      <c r="BD8" s="17" t="s">
        <v>7</v>
      </c>
      <c r="BE8" s="293"/>
      <c r="BF8" s="293"/>
      <c r="BG8" s="17" t="s">
        <v>2</v>
      </c>
      <c r="BH8" s="17" t="s">
        <v>7</v>
      </c>
      <c r="BI8" s="293"/>
      <c r="BJ8" s="293"/>
      <c r="BK8" s="17" t="s">
        <v>2</v>
      </c>
      <c r="BL8" s="17" t="s">
        <v>7</v>
      </c>
      <c r="BM8" s="293"/>
      <c r="BN8" s="293"/>
      <c r="BO8" s="320"/>
      <c r="BP8" s="293"/>
      <c r="BQ8" s="293"/>
      <c r="BR8" s="17" t="s">
        <v>2</v>
      </c>
      <c r="BS8" s="17" t="s">
        <v>7</v>
      </c>
      <c r="BT8" s="293"/>
      <c r="BU8" s="293"/>
      <c r="BV8" s="18" t="s">
        <v>2</v>
      </c>
      <c r="BW8" s="18" t="s">
        <v>7</v>
      </c>
    </row>
    <row r="9" spans="1:75" ht="12.75" customHeight="1">
      <c r="A9" s="20" t="s">
        <v>8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20">
        <v>25</v>
      </c>
      <c r="AA9" s="20">
        <v>26</v>
      </c>
      <c r="AB9" s="20">
        <v>27</v>
      </c>
      <c r="AC9" s="20">
        <v>28</v>
      </c>
      <c r="AD9" s="20">
        <v>29</v>
      </c>
      <c r="AE9" s="20">
        <v>30</v>
      </c>
      <c r="AF9" s="20">
        <v>31</v>
      </c>
      <c r="AG9" s="20">
        <v>32</v>
      </c>
      <c r="AH9" s="20">
        <v>33</v>
      </c>
      <c r="AI9" s="20">
        <v>34</v>
      </c>
      <c r="AJ9" s="20">
        <v>35</v>
      </c>
      <c r="AK9" s="20">
        <v>36</v>
      </c>
      <c r="AL9" s="20">
        <v>37</v>
      </c>
      <c r="AM9" s="20">
        <v>38</v>
      </c>
      <c r="AN9" s="20">
        <v>39</v>
      </c>
      <c r="AO9" s="20">
        <v>40</v>
      </c>
      <c r="AP9" s="20">
        <v>41</v>
      </c>
      <c r="AQ9" s="20">
        <v>42</v>
      </c>
      <c r="AR9" s="20">
        <v>43</v>
      </c>
      <c r="AS9" s="20">
        <v>44</v>
      </c>
      <c r="AT9" s="20">
        <v>45</v>
      </c>
      <c r="AU9" s="20">
        <v>46</v>
      </c>
      <c r="AV9" s="20">
        <v>47</v>
      </c>
      <c r="AW9" s="20">
        <v>48</v>
      </c>
      <c r="AX9" s="20">
        <v>49</v>
      </c>
      <c r="AY9" s="20">
        <v>50</v>
      </c>
      <c r="AZ9" s="20">
        <v>51</v>
      </c>
      <c r="BA9" s="20">
        <v>52</v>
      </c>
      <c r="BB9" s="20">
        <v>53</v>
      </c>
      <c r="BC9" s="20">
        <v>54</v>
      </c>
      <c r="BD9" s="20">
        <v>55</v>
      </c>
      <c r="BE9" s="20">
        <v>56</v>
      </c>
      <c r="BF9" s="20">
        <v>57</v>
      </c>
      <c r="BG9" s="20">
        <v>58</v>
      </c>
      <c r="BH9" s="20">
        <v>59</v>
      </c>
      <c r="BI9" s="20">
        <v>60</v>
      </c>
      <c r="BJ9" s="20">
        <v>61</v>
      </c>
      <c r="BK9" s="20">
        <v>62</v>
      </c>
      <c r="BL9" s="20">
        <v>63</v>
      </c>
      <c r="BM9" s="20">
        <v>64</v>
      </c>
      <c r="BN9" s="20">
        <v>65</v>
      </c>
      <c r="BO9" s="20">
        <v>66</v>
      </c>
      <c r="BP9" s="20">
        <v>67</v>
      </c>
      <c r="BQ9" s="20">
        <v>68</v>
      </c>
      <c r="BR9" s="20">
        <v>69</v>
      </c>
      <c r="BS9" s="20">
        <v>70</v>
      </c>
      <c r="BT9" s="20">
        <v>71</v>
      </c>
      <c r="BU9" s="20">
        <v>72</v>
      </c>
      <c r="BV9" s="20">
        <v>73</v>
      </c>
      <c r="BW9" s="20">
        <v>74</v>
      </c>
    </row>
    <row r="10" spans="1:75" s="30" customFormat="1" ht="20.25" customHeight="1">
      <c r="A10" s="21" t="s">
        <v>83</v>
      </c>
      <c r="B10" s="26">
        <f>SUM(B11:B30)</f>
        <v>62441</v>
      </c>
      <c r="C10" s="22">
        <f>SUM(C11:C30)</f>
        <v>64174</v>
      </c>
      <c r="D10" s="23">
        <f aca="true" t="shared" si="0" ref="D10:D20">C10/B10*100</f>
        <v>102.77541999647669</v>
      </c>
      <c r="E10" s="22">
        <f aca="true" t="shared" si="1" ref="E10:E20">C10-B10</f>
        <v>1733</v>
      </c>
      <c r="F10" s="26">
        <f>SUM(F11:F30)</f>
        <v>35886</v>
      </c>
      <c r="G10" s="22">
        <f>SUM(G11:G30)</f>
        <v>40616</v>
      </c>
      <c r="H10" s="23">
        <f aca="true" t="shared" si="2" ref="H10:H30">G10/F10*100</f>
        <v>113.18062754277433</v>
      </c>
      <c r="I10" s="22">
        <f aca="true" t="shared" si="3" ref="I10:I30">G10-F10</f>
        <v>4730</v>
      </c>
      <c r="J10" s="26">
        <f>SUM(J11:J30)</f>
        <v>13569</v>
      </c>
      <c r="K10" s="22">
        <f>SUM(K11:K30)</f>
        <v>21257</v>
      </c>
      <c r="L10" s="23">
        <f aca="true" t="shared" si="4" ref="L10:L30">K10/J10*100</f>
        <v>156.65855995283366</v>
      </c>
      <c r="M10" s="22">
        <f aca="true" t="shared" si="5" ref="M10:M30">K10-J10</f>
        <v>7688</v>
      </c>
      <c r="N10" s="26">
        <f>SUM(N11:N30)</f>
        <v>20887</v>
      </c>
      <c r="O10" s="22">
        <f>SUM(O11:O30)</f>
        <v>16026</v>
      </c>
      <c r="P10" s="23">
        <f aca="true" t="shared" si="6" ref="P10:P30">O10/N10*100</f>
        <v>76.72715085938621</v>
      </c>
      <c r="Q10" s="22">
        <f aca="true" t="shared" si="7" ref="Q10:Q30">O10-N10</f>
        <v>-4861</v>
      </c>
      <c r="R10" s="26">
        <f>SUM(R11:R30)</f>
        <v>8998</v>
      </c>
      <c r="S10" s="22">
        <f>SUM(S11:S30)</f>
        <v>6900</v>
      </c>
      <c r="T10" s="24">
        <f aca="true" t="shared" si="8" ref="T10:T30">S10/R10*100</f>
        <v>76.68370749055346</v>
      </c>
      <c r="U10" s="25">
        <f aca="true" t="shared" si="9" ref="U10:U30">S10-R10</f>
        <v>-2098</v>
      </c>
      <c r="V10" s="23">
        <f>ROUND(R10/N10*100,1)</f>
        <v>43.1</v>
      </c>
      <c r="W10" s="23">
        <f>ROUND(S10/O10*100,1)</f>
        <v>43.1</v>
      </c>
      <c r="X10" s="24">
        <f aca="true" t="shared" si="10" ref="X10:X20">W10-V10</f>
        <v>0</v>
      </c>
      <c r="Y10" s="26">
        <f>SUM(Y11:Y30)</f>
        <v>1896</v>
      </c>
      <c r="Z10" s="22">
        <f>SUM(Z11:Z30)</f>
        <v>1105</v>
      </c>
      <c r="AA10" s="123">
        <f aca="true" t="shared" si="11" ref="AA10:AA30">Z10/Y10*100</f>
        <v>58.280590717299575</v>
      </c>
      <c r="AB10" s="121">
        <f aca="true" t="shared" si="12" ref="AB10:AB30">Z10-Y10</f>
        <v>-791</v>
      </c>
      <c r="AC10" s="26">
        <f>SUM(AC11:AC30)</f>
        <v>96009</v>
      </c>
      <c r="AD10" s="22">
        <f>SUM(AD11:AD30)</f>
        <v>54490</v>
      </c>
      <c r="AE10" s="23">
        <f aca="true" t="shared" si="13" ref="AE10:AE27">AD10/AC10*100</f>
        <v>56.75509587642825</v>
      </c>
      <c r="AF10" s="22">
        <f aca="true" t="shared" si="14" ref="AF10:AF27">AD10-AC10</f>
        <v>-41519</v>
      </c>
      <c r="AG10" s="26">
        <f>SUM(AG11:AG30)</f>
        <v>34812</v>
      </c>
      <c r="AH10" s="22">
        <f>SUM(AH11:AH30)</f>
        <v>36788</v>
      </c>
      <c r="AI10" s="23">
        <f aca="true" t="shared" si="15" ref="AI10:AI27">AH10/AG10*100</f>
        <v>105.6762036079513</v>
      </c>
      <c r="AJ10" s="22">
        <f aca="true" t="shared" si="16" ref="AJ10:AJ27">AH10-AG10</f>
        <v>1976</v>
      </c>
      <c r="AK10" s="26">
        <f>SUM(AK11:AK30)</f>
        <v>34980</v>
      </c>
      <c r="AL10" s="22">
        <f>SUM(AL11:AL30)</f>
        <v>4890</v>
      </c>
      <c r="AM10" s="23">
        <f aca="true" t="shared" si="17" ref="AM10:AM30">AL10/AK10*100</f>
        <v>13.979416809605489</v>
      </c>
      <c r="AN10" s="22">
        <f aca="true" t="shared" si="18" ref="AN10:AN27">AL10-AK10</f>
        <v>-30090</v>
      </c>
      <c r="AO10" s="26">
        <f>SUM(AO11:AO30)</f>
        <v>5892</v>
      </c>
      <c r="AP10" s="22">
        <f>SUM(AP11:AP30)</f>
        <v>3960</v>
      </c>
      <c r="AQ10" s="122">
        <f>AP10/AO10*100</f>
        <v>67.20977596741345</v>
      </c>
      <c r="AR10" s="18">
        <f aca="true" t="shared" si="19" ref="AR10:AR30">AP10-AO10</f>
        <v>-1932</v>
      </c>
      <c r="AS10" s="26">
        <f>SUM(AS11:AS30)</f>
        <v>5733</v>
      </c>
      <c r="AT10" s="22">
        <f>SUM(AT11:AT30)</f>
        <v>4478</v>
      </c>
      <c r="AU10" s="29">
        <f>ROUND(AT10/AS10*100,1)</f>
        <v>78.1</v>
      </c>
      <c r="AV10" s="28">
        <f aca="true" t="shared" si="20" ref="AV10:AV29">AT10-AS10</f>
        <v>-1255</v>
      </c>
      <c r="AW10" s="26">
        <f>SUM(AW11:AW30)</f>
        <v>24263</v>
      </c>
      <c r="AX10" s="22">
        <f>SUM(AX11:AX30)</f>
        <v>17887</v>
      </c>
      <c r="AY10" s="24">
        <f aca="true" t="shared" si="21" ref="AY10:AY29">ROUND(AX10/AW10*100,1)</f>
        <v>73.7</v>
      </c>
      <c r="AZ10" s="26">
        <f aca="true" t="shared" si="22" ref="AZ10:AZ29">AX10-AW10</f>
        <v>-6376</v>
      </c>
      <c r="BA10" s="26">
        <f>SUM(BA11:BA30)</f>
        <v>32934</v>
      </c>
      <c r="BB10" s="22">
        <f>SUM(BB11:BB30)</f>
        <v>40959</v>
      </c>
      <c r="BC10" s="123">
        <f aca="true" t="shared" si="23" ref="BC10:BC20">BB10/BA10*100</f>
        <v>124.36691564948077</v>
      </c>
      <c r="BD10" s="121">
        <f aca="true" t="shared" si="24" ref="BD10:BD20">BB10-BA10</f>
        <v>8025</v>
      </c>
      <c r="BE10" s="26">
        <f>SUM(BE11:BE30)</f>
        <v>15615</v>
      </c>
      <c r="BF10" s="22">
        <f>SUM(BF11:BF30)</f>
        <v>25814</v>
      </c>
      <c r="BG10" s="123">
        <f aca="true" t="shared" si="25" ref="BG10:BG30">BF10/BE10*100</f>
        <v>165.3154018571886</v>
      </c>
      <c r="BH10" s="121">
        <f aca="true" t="shared" si="26" ref="BH10:BH30">BF10-BE10</f>
        <v>10199</v>
      </c>
      <c r="BI10" s="26">
        <f>SUM(BI11:BI30)</f>
        <v>11491</v>
      </c>
      <c r="BJ10" s="22">
        <f>SUM(BJ11:BJ30)</f>
        <v>19933</v>
      </c>
      <c r="BK10" s="123">
        <f aca="true" t="shared" si="27" ref="BK10:BK30">BJ10/BI10*100</f>
        <v>173.46619093203378</v>
      </c>
      <c r="BL10" s="121">
        <f aca="true" t="shared" si="28" ref="BL10:BL30">BJ10-BI10</f>
        <v>8442</v>
      </c>
      <c r="BM10" s="26">
        <v>2848.9143825069295</v>
      </c>
      <c r="BN10" s="121">
        <v>3434.7946045370936</v>
      </c>
      <c r="BO10" s="22">
        <f aca="true" t="shared" si="29" ref="BO10:BO29">BN10-BM10</f>
        <v>585.8802220301641</v>
      </c>
      <c r="BP10" s="26">
        <f>SUM(BP11:BP30)</f>
        <v>2919</v>
      </c>
      <c r="BQ10" s="22">
        <f>SUM(BQ11:BQ30)</f>
        <v>1647</v>
      </c>
      <c r="BR10" s="24">
        <f aca="true" t="shared" si="30" ref="BR10:BR30">ROUND(BQ10/BP10*100,1)</f>
        <v>56.4</v>
      </c>
      <c r="BS10" s="22">
        <f>SUM(BS11:BS30)</f>
        <v>-1272</v>
      </c>
      <c r="BT10" s="121">
        <v>5368.94</v>
      </c>
      <c r="BU10" s="22">
        <v>5995.24</v>
      </c>
      <c r="BV10" s="24">
        <f>BU10/BT10*100</f>
        <v>111.66524490867845</v>
      </c>
      <c r="BW10" s="22">
        <f>BU10-BT10</f>
        <v>626.3000000000002</v>
      </c>
    </row>
    <row r="11" spans="1:75" ht="17.25" customHeight="1">
      <c r="A11" s="31" t="s">
        <v>84</v>
      </c>
      <c r="B11" s="125">
        <v>21121</v>
      </c>
      <c r="C11" s="125">
        <v>22588</v>
      </c>
      <c r="D11" s="27">
        <f t="shared" si="0"/>
        <v>106.94569385919227</v>
      </c>
      <c r="E11" s="26">
        <f t="shared" si="1"/>
        <v>1467</v>
      </c>
      <c r="F11" s="125">
        <v>7530</v>
      </c>
      <c r="G11" s="125">
        <v>11562</v>
      </c>
      <c r="H11" s="27">
        <f t="shared" si="2"/>
        <v>153.54581673306774</v>
      </c>
      <c r="I11" s="26">
        <f t="shared" si="3"/>
        <v>4032</v>
      </c>
      <c r="J11" s="125">
        <v>3153</v>
      </c>
      <c r="K11" s="125">
        <v>7757</v>
      </c>
      <c r="L11" s="27">
        <f t="shared" si="4"/>
        <v>246.01966381224233</v>
      </c>
      <c r="M11" s="26">
        <f t="shared" si="5"/>
        <v>4604</v>
      </c>
      <c r="N11" s="125">
        <v>4879</v>
      </c>
      <c r="O11" s="125">
        <v>3398</v>
      </c>
      <c r="P11" s="27">
        <f t="shared" si="6"/>
        <v>69.64541914326706</v>
      </c>
      <c r="Q11" s="26">
        <f t="shared" si="7"/>
        <v>-1481</v>
      </c>
      <c r="R11" s="125">
        <v>2925</v>
      </c>
      <c r="S11" s="125">
        <v>2063</v>
      </c>
      <c r="T11" s="118">
        <f t="shared" si="8"/>
        <v>70.52991452991452</v>
      </c>
      <c r="U11" s="124">
        <f t="shared" si="9"/>
        <v>-862</v>
      </c>
      <c r="V11" s="157">
        <f>ROUND(R11/N11*100,1)</f>
        <v>60</v>
      </c>
      <c r="W11" s="157">
        <f>ROUND(S11/O11*100,1)</f>
        <v>60.7</v>
      </c>
      <c r="X11" s="118">
        <f t="shared" si="10"/>
        <v>0.7000000000000028</v>
      </c>
      <c r="Y11" s="126">
        <v>319</v>
      </c>
      <c r="Z11" s="126">
        <v>221</v>
      </c>
      <c r="AA11" s="118">
        <f t="shared" si="11"/>
        <v>69.27899686520375</v>
      </c>
      <c r="AB11" s="26">
        <f t="shared" si="12"/>
        <v>-98</v>
      </c>
      <c r="AC11" s="125">
        <v>28325</v>
      </c>
      <c r="AD11" s="125">
        <v>14223</v>
      </c>
      <c r="AE11" s="23">
        <f t="shared" si="13"/>
        <v>50.213592233009706</v>
      </c>
      <c r="AF11" s="22">
        <f t="shared" si="14"/>
        <v>-14102</v>
      </c>
      <c r="AG11" s="125">
        <v>7111</v>
      </c>
      <c r="AH11" s="125">
        <v>9261</v>
      </c>
      <c r="AI11" s="23">
        <f t="shared" si="15"/>
        <v>130.23484741949093</v>
      </c>
      <c r="AJ11" s="22">
        <f t="shared" si="16"/>
        <v>2150</v>
      </c>
      <c r="AK11" s="139">
        <v>11307</v>
      </c>
      <c r="AL11" s="139">
        <v>944</v>
      </c>
      <c r="AM11" s="23">
        <f t="shared" si="17"/>
        <v>8.348810471389404</v>
      </c>
      <c r="AN11" s="22">
        <f t="shared" si="18"/>
        <v>-10363</v>
      </c>
      <c r="AO11" s="125">
        <v>424</v>
      </c>
      <c r="AP11" s="125">
        <v>169</v>
      </c>
      <c r="AQ11" s="27">
        <f>AP11/AO11*100</f>
        <v>39.85849056603774</v>
      </c>
      <c r="AR11" s="26">
        <f t="shared" si="19"/>
        <v>-255</v>
      </c>
      <c r="AS11" s="127">
        <v>1705</v>
      </c>
      <c r="AT11" s="125">
        <v>1113</v>
      </c>
      <c r="AU11" s="29">
        <f aca="true" t="shared" si="31" ref="AU11:AU29">ROUND(AT11/AS11*100,1)</f>
        <v>65.3</v>
      </c>
      <c r="AV11" s="28">
        <f t="shared" si="20"/>
        <v>-592</v>
      </c>
      <c r="AW11" s="125">
        <v>6898</v>
      </c>
      <c r="AX11" s="128">
        <v>4528</v>
      </c>
      <c r="AY11" s="24">
        <f t="shared" si="21"/>
        <v>65.6</v>
      </c>
      <c r="AZ11" s="22">
        <f t="shared" si="22"/>
        <v>-2370</v>
      </c>
      <c r="BA11" s="125">
        <v>14330</v>
      </c>
      <c r="BB11" s="125">
        <v>17024</v>
      </c>
      <c r="BC11" s="118">
        <f t="shared" si="23"/>
        <v>118.79972086531751</v>
      </c>
      <c r="BD11" s="26">
        <f t="shared" si="24"/>
        <v>2694</v>
      </c>
      <c r="BE11" s="125">
        <v>3556</v>
      </c>
      <c r="BF11" s="125">
        <v>8870</v>
      </c>
      <c r="BG11" s="118">
        <f t="shared" si="25"/>
        <v>249.43757030371202</v>
      </c>
      <c r="BH11" s="26">
        <f t="shared" si="26"/>
        <v>5314</v>
      </c>
      <c r="BI11" s="125">
        <v>2896</v>
      </c>
      <c r="BJ11" s="125">
        <v>6887</v>
      </c>
      <c r="BK11" s="118">
        <f t="shared" si="27"/>
        <v>237.810773480663</v>
      </c>
      <c r="BL11" s="26">
        <f t="shared" si="28"/>
        <v>3991</v>
      </c>
      <c r="BM11" s="125">
        <v>4041.066020593579</v>
      </c>
      <c r="BN11" s="125">
        <v>4206.1317780580075</v>
      </c>
      <c r="BO11" s="22">
        <f t="shared" si="29"/>
        <v>165.06575746442832</v>
      </c>
      <c r="BP11" s="129">
        <v>1358</v>
      </c>
      <c r="BQ11" s="125">
        <v>687</v>
      </c>
      <c r="BR11" s="24">
        <f t="shared" si="30"/>
        <v>50.6</v>
      </c>
      <c r="BS11" s="22">
        <f aca="true" t="shared" si="32" ref="BS11:BS29">BQ11-BP11</f>
        <v>-671</v>
      </c>
      <c r="BT11" s="125">
        <v>6050</v>
      </c>
      <c r="BU11" s="125">
        <v>6600.43</v>
      </c>
      <c r="BV11" s="24">
        <f>BU11/BT11*100</f>
        <v>109.09801652892564</v>
      </c>
      <c r="BW11" s="26">
        <f>BU11-BT11</f>
        <v>550.4300000000003</v>
      </c>
    </row>
    <row r="12" spans="1:75" s="16" customFormat="1" ht="17.25" customHeight="1">
      <c r="A12" s="31" t="s">
        <v>110</v>
      </c>
      <c r="B12" s="125">
        <v>4797</v>
      </c>
      <c r="C12" s="125">
        <v>5276</v>
      </c>
      <c r="D12" s="27">
        <f t="shared" si="0"/>
        <v>109.98540754638316</v>
      </c>
      <c r="E12" s="26">
        <f t="shared" si="1"/>
        <v>479</v>
      </c>
      <c r="F12" s="125">
        <v>3371</v>
      </c>
      <c r="G12" s="125">
        <v>3747</v>
      </c>
      <c r="H12" s="27">
        <f t="shared" si="2"/>
        <v>111.15396024918422</v>
      </c>
      <c r="I12" s="26">
        <f t="shared" si="3"/>
        <v>376</v>
      </c>
      <c r="J12" s="125">
        <v>1272</v>
      </c>
      <c r="K12" s="125">
        <v>2006</v>
      </c>
      <c r="L12" s="27">
        <f t="shared" si="4"/>
        <v>157.70440251572327</v>
      </c>
      <c r="M12" s="26">
        <f t="shared" si="5"/>
        <v>734</v>
      </c>
      <c r="N12" s="125">
        <v>2286</v>
      </c>
      <c r="O12" s="125">
        <v>1387</v>
      </c>
      <c r="P12" s="27">
        <f t="shared" si="6"/>
        <v>60.67366579177603</v>
      </c>
      <c r="Q12" s="26">
        <f t="shared" si="7"/>
        <v>-899</v>
      </c>
      <c r="R12" s="125">
        <v>903</v>
      </c>
      <c r="S12" s="125">
        <v>743</v>
      </c>
      <c r="T12" s="118">
        <f t="shared" si="8"/>
        <v>82.281284606866</v>
      </c>
      <c r="U12" s="124">
        <f t="shared" si="9"/>
        <v>-160</v>
      </c>
      <c r="V12" s="157">
        <f aca="true" t="shared" si="33" ref="V12:V30">ROUND(R12/N12*100,1)</f>
        <v>39.5</v>
      </c>
      <c r="W12" s="157">
        <f aca="true" t="shared" si="34" ref="W12:W30">ROUND(S12/O12*100,1)</f>
        <v>53.6</v>
      </c>
      <c r="X12" s="118">
        <f t="shared" si="10"/>
        <v>14.100000000000001</v>
      </c>
      <c r="Y12" s="126">
        <v>275</v>
      </c>
      <c r="Z12" s="126">
        <v>90</v>
      </c>
      <c r="AA12" s="118">
        <f t="shared" si="11"/>
        <v>32.72727272727273</v>
      </c>
      <c r="AB12" s="26">
        <f t="shared" si="12"/>
        <v>-185</v>
      </c>
      <c r="AC12" s="125">
        <v>8169</v>
      </c>
      <c r="AD12" s="125">
        <v>6347</v>
      </c>
      <c r="AE12" s="23">
        <f t="shared" si="13"/>
        <v>77.69616844166973</v>
      </c>
      <c r="AF12" s="22">
        <f t="shared" si="14"/>
        <v>-1822</v>
      </c>
      <c r="AG12" s="125">
        <v>3310</v>
      </c>
      <c r="AH12" s="125">
        <v>3704</v>
      </c>
      <c r="AI12" s="23">
        <f t="shared" si="15"/>
        <v>111.90332326283988</v>
      </c>
      <c r="AJ12" s="22">
        <f t="shared" si="16"/>
        <v>394</v>
      </c>
      <c r="AK12" s="139">
        <v>3055</v>
      </c>
      <c r="AL12" s="139">
        <v>816</v>
      </c>
      <c r="AM12" s="23">
        <f t="shared" si="17"/>
        <v>26.710310965630114</v>
      </c>
      <c r="AN12" s="22">
        <f t="shared" si="18"/>
        <v>-2239</v>
      </c>
      <c r="AO12" s="125">
        <v>723</v>
      </c>
      <c r="AP12" s="125">
        <v>424</v>
      </c>
      <c r="AQ12" s="27">
        <f aca="true" t="shared" si="35" ref="AQ12:AQ30">AP12/AO12*100</f>
        <v>58.64453665283541</v>
      </c>
      <c r="AR12" s="26">
        <f t="shared" si="19"/>
        <v>-299</v>
      </c>
      <c r="AS12" s="127">
        <v>700</v>
      </c>
      <c r="AT12" s="125">
        <v>432</v>
      </c>
      <c r="AU12" s="29">
        <f t="shared" si="31"/>
        <v>61.7</v>
      </c>
      <c r="AV12" s="28">
        <f t="shared" si="20"/>
        <v>-268</v>
      </c>
      <c r="AW12" s="125">
        <v>2643</v>
      </c>
      <c r="AX12" s="128">
        <v>1502</v>
      </c>
      <c r="AY12" s="24">
        <f t="shared" si="21"/>
        <v>56.8</v>
      </c>
      <c r="AZ12" s="22">
        <f t="shared" si="22"/>
        <v>-1141</v>
      </c>
      <c r="BA12" s="125">
        <v>1712</v>
      </c>
      <c r="BB12" s="125">
        <v>3397</v>
      </c>
      <c r="BC12" s="118">
        <f t="shared" si="23"/>
        <v>198.42289719626166</v>
      </c>
      <c r="BD12" s="26">
        <f t="shared" si="24"/>
        <v>1685</v>
      </c>
      <c r="BE12" s="125">
        <v>1200</v>
      </c>
      <c r="BF12" s="125">
        <v>2638</v>
      </c>
      <c r="BG12" s="118">
        <f t="shared" si="25"/>
        <v>219.83333333333331</v>
      </c>
      <c r="BH12" s="26">
        <f t="shared" si="26"/>
        <v>1438</v>
      </c>
      <c r="BI12" s="125">
        <v>931</v>
      </c>
      <c r="BJ12" s="125">
        <v>2125</v>
      </c>
      <c r="BK12" s="118">
        <f t="shared" si="27"/>
        <v>228.24919441460793</v>
      </c>
      <c r="BL12" s="26">
        <f t="shared" si="28"/>
        <v>1194</v>
      </c>
      <c r="BM12" s="125">
        <v>2530.1185770750985</v>
      </c>
      <c r="BN12" s="125">
        <v>2971.934826883911</v>
      </c>
      <c r="BO12" s="22">
        <f t="shared" si="29"/>
        <v>441.81624980881224</v>
      </c>
      <c r="BP12" s="129">
        <v>356</v>
      </c>
      <c r="BQ12" s="125">
        <v>121</v>
      </c>
      <c r="BR12" s="24">
        <f t="shared" si="30"/>
        <v>34</v>
      </c>
      <c r="BS12" s="22">
        <f t="shared" si="32"/>
        <v>-235</v>
      </c>
      <c r="BT12" s="125">
        <v>4901.08</v>
      </c>
      <c r="BU12" s="125">
        <v>5651.97</v>
      </c>
      <c r="BV12" s="24">
        <f aca="true" t="shared" si="36" ref="BV12:BV30">BU12/BT12*100</f>
        <v>115.32090886090414</v>
      </c>
      <c r="BW12" s="26">
        <f aca="true" t="shared" si="37" ref="BW12:BW30">BU12-BT12</f>
        <v>750.8900000000003</v>
      </c>
    </row>
    <row r="13" spans="1:75" s="16" customFormat="1" ht="17.25" customHeight="1">
      <c r="A13" s="31" t="s">
        <v>111</v>
      </c>
      <c r="B13" s="125">
        <v>4457</v>
      </c>
      <c r="C13" s="125">
        <v>5374</v>
      </c>
      <c r="D13" s="27">
        <f t="shared" si="0"/>
        <v>120.57437738389052</v>
      </c>
      <c r="E13" s="26">
        <f t="shared" si="1"/>
        <v>917</v>
      </c>
      <c r="F13" s="125">
        <v>2758</v>
      </c>
      <c r="G13" s="125">
        <v>3130</v>
      </c>
      <c r="H13" s="27">
        <f t="shared" si="2"/>
        <v>113.48803480783177</v>
      </c>
      <c r="I13" s="26">
        <f t="shared" si="3"/>
        <v>372</v>
      </c>
      <c r="J13" s="125">
        <v>1355</v>
      </c>
      <c r="K13" s="125">
        <v>1987</v>
      </c>
      <c r="L13" s="27">
        <f t="shared" si="4"/>
        <v>146.6420664206642</v>
      </c>
      <c r="M13" s="26">
        <f t="shared" si="5"/>
        <v>632</v>
      </c>
      <c r="N13" s="125">
        <v>1935</v>
      </c>
      <c r="O13" s="125">
        <v>1547</v>
      </c>
      <c r="P13" s="27">
        <f t="shared" si="6"/>
        <v>79.94832041343669</v>
      </c>
      <c r="Q13" s="26">
        <f t="shared" si="7"/>
        <v>-388</v>
      </c>
      <c r="R13" s="125">
        <v>954</v>
      </c>
      <c r="S13" s="125">
        <v>843</v>
      </c>
      <c r="T13" s="118">
        <f t="shared" si="8"/>
        <v>88.36477987421384</v>
      </c>
      <c r="U13" s="124">
        <f t="shared" si="9"/>
        <v>-111</v>
      </c>
      <c r="V13" s="157">
        <f t="shared" si="33"/>
        <v>49.3</v>
      </c>
      <c r="W13" s="157">
        <f t="shared" si="34"/>
        <v>54.5</v>
      </c>
      <c r="X13" s="118">
        <f t="shared" si="10"/>
        <v>5.200000000000003</v>
      </c>
      <c r="Y13" s="126">
        <v>121</v>
      </c>
      <c r="Z13" s="126">
        <v>81</v>
      </c>
      <c r="AA13" s="118">
        <f t="shared" si="11"/>
        <v>66.94214876033058</v>
      </c>
      <c r="AB13" s="26">
        <f t="shared" si="12"/>
        <v>-40</v>
      </c>
      <c r="AC13" s="125">
        <v>7438</v>
      </c>
      <c r="AD13" s="125">
        <v>4153</v>
      </c>
      <c r="AE13" s="23">
        <f t="shared" si="13"/>
        <v>55.83490185533746</v>
      </c>
      <c r="AF13" s="22">
        <f t="shared" si="14"/>
        <v>-3285</v>
      </c>
      <c r="AG13" s="125">
        <v>2701</v>
      </c>
      <c r="AH13" s="125">
        <v>2925</v>
      </c>
      <c r="AI13" s="23">
        <f t="shared" si="15"/>
        <v>108.29322473158089</v>
      </c>
      <c r="AJ13" s="22">
        <f t="shared" si="16"/>
        <v>224</v>
      </c>
      <c r="AK13" s="139">
        <v>2566</v>
      </c>
      <c r="AL13" s="139">
        <v>254</v>
      </c>
      <c r="AM13" s="23">
        <f t="shared" si="17"/>
        <v>9.89867498051442</v>
      </c>
      <c r="AN13" s="22">
        <f t="shared" si="18"/>
        <v>-2312</v>
      </c>
      <c r="AO13" s="125">
        <v>321</v>
      </c>
      <c r="AP13" s="125">
        <v>226</v>
      </c>
      <c r="AQ13" s="27">
        <f t="shared" si="35"/>
        <v>70.40498442367601</v>
      </c>
      <c r="AR13" s="26">
        <f t="shared" si="19"/>
        <v>-95</v>
      </c>
      <c r="AS13" s="127">
        <v>464</v>
      </c>
      <c r="AT13" s="125">
        <v>420</v>
      </c>
      <c r="AU13" s="29">
        <f t="shared" si="31"/>
        <v>90.5</v>
      </c>
      <c r="AV13" s="28">
        <f t="shared" si="20"/>
        <v>-44</v>
      </c>
      <c r="AW13" s="125">
        <v>2247</v>
      </c>
      <c r="AX13" s="130">
        <v>1682</v>
      </c>
      <c r="AY13" s="24">
        <f t="shared" si="21"/>
        <v>74.9</v>
      </c>
      <c r="AZ13" s="22">
        <f t="shared" si="22"/>
        <v>-565</v>
      </c>
      <c r="BA13" s="125">
        <v>1841</v>
      </c>
      <c r="BB13" s="125">
        <v>3240</v>
      </c>
      <c r="BC13" s="118">
        <f t="shared" si="23"/>
        <v>175.991309071157</v>
      </c>
      <c r="BD13" s="26">
        <f t="shared" si="24"/>
        <v>1399</v>
      </c>
      <c r="BE13" s="125">
        <v>1086</v>
      </c>
      <c r="BF13" s="125">
        <v>1948</v>
      </c>
      <c r="BG13" s="118">
        <f t="shared" si="25"/>
        <v>179.37384898710866</v>
      </c>
      <c r="BH13" s="26">
        <f t="shared" si="26"/>
        <v>862</v>
      </c>
      <c r="BI13" s="125">
        <v>914</v>
      </c>
      <c r="BJ13" s="125">
        <v>1628</v>
      </c>
      <c r="BK13" s="118">
        <f t="shared" si="27"/>
        <v>178.11816192560175</v>
      </c>
      <c r="BL13" s="26">
        <f t="shared" si="28"/>
        <v>714</v>
      </c>
      <c r="BM13" s="125">
        <v>2686.8913857677903</v>
      </c>
      <c r="BN13" s="125">
        <v>3305.2729528535983</v>
      </c>
      <c r="BO13" s="22">
        <f t="shared" si="29"/>
        <v>618.381567085808</v>
      </c>
      <c r="BP13" s="129">
        <v>274</v>
      </c>
      <c r="BQ13" s="125">
        <v>75</v>
      </c>
      <c r="BR13" s="24">
        <f t="shared" si="30"/>
        <v>27.4</v>
      </c>
      <c r="BS13" s="22">
        <f t="shared" si="32"/>
        <v>-199</v>
      </c>
      <c r="BT13" s="125">
        <v>4864.12</v>
      </c>
      <c r="BU13" s="125">
        <v>6550.37</v>
      </c>
      <c r="BV13" s="24">
        <f t="shared" si="36"/>
        <v>134.66711347581887</v>
      </c>
      <c r="BW13" s="26">
        <f t="shared" si="37"/>
        <v>1686.25</v>
      </c>
    </row>
    <row r="14" spans="1:75" s="16" customFormat="1" ht="17.25" customHeight="1">
      <c r="A14" s="31" t="s">
        <v>89</v>
      </c>
      <c r="B14" s="125">
        <v>3526</v>
      </c>
      <c r="C14" s="125">
        <v>3447</v>
      </c>
      <c r="D14" s="27">
        <f t="shared" si="0"/>
        <v>97.75950085082246</v>
      </c>
      <c r="E14" s="26">
        <f t="shared" si="1"/>
        <v>-79</v>
      </c>
      <c r="F14" s="125">
        <v>2823</v>
      </c>
      <c r="G14" s="125">
        <v>2842</v>
      </c>
      <c r="H14" s="27">
        <f t="shared" si="2"/>
        <v>100.67304286220333</v>
      </c>
      <c r="I14" s="26">
        <f t="shared" si="3"/>
        <v>19</v>
      </c>
      <c r="J14" s="125">
        <v>1013</v>
      </c>
      <c r="K14" s="125">
        <v>1289</v>
      </c>
      <c r="L14" s="27">
        <f t="shared" si="4"/>
        <v>127.24580454096743</v>
      </c>
      <c r="M14" s="26">
        <f t="shared" si="5"/>
        <v>276</v>
      </c>
      <c r="N14" s="125">
        <v>747</v>
      </c>
      <c r="O14" s="125">
        <v>690</v>
      </c>
      <c r="P14" s="27">
        <f t="shared" si="6"/>
        <v>92.3694779116466</v>
      </c>
      <c r="Q14" s="26">
        <f t="shared" si="7"/>
        <v>-57</v>
      </c>
      <c r="R14" s="125">
        <v>268</v>
      </c>
      <c r="S14" s="125">
        <v>274</v>
      </c>
      <c r="T14" s="118">
        <f t="shared" si="8"/>
        <v>102.23880597014924</v>
      </c>
      <c r="U14" s="124">
        <f t="shared" si="9"/>
        <v>6</v>
      </c>
      <c r="V14" s="157">
        <f t="shared" si="33"/>
        <v>35.9</v>
      </c>
      <c r="W14" s="157">
        <f t="shared" si="34"/>
        <v>39.7</v>
      </c>
      <c r="X14" s="118">
        <f t="shared" si="10"/>
        <v>3.8000000000000043</v>
      </c>
      <c r="Y14" s="126">
        <v>42</v>
      </c>
      <c r="Z14" s="126">
        <v>37</v>
      </c>
      <c r="AA14" s="118">
        <f t="shared" si="11"/>
        <v>88.09523809523809</v>
      </c>
      <c r="AB14" s="26">
        <f t="shared" si="12"/>
        <v>-5</v>
      </c>
      <c r="AC14" s="125">
        <v>4396</v>
      </c>
      <c r="AD14" s="125">
        <v>3088</v>
      </c>
      <c r="AE14" s="23">
        <f t="shared" si="13"/>
        <v>70.24567788898999</v>
      </c>
      <c r="AF14" s="22">
        <f t="shared" si="14"/>
        <v>-1308</v>
      </c>
      <c r="AG14" s="125">
        <v>2713</v>
      </c>
      <c r="AH14" s="125">
        <v>2592</v>
      </c>
      <c r="AI14" s="23">
        <f t="shared" si="15"/>
        <v>95.53999262808699</v>
      </c>
      <c r="AJ14" s="22">
        <f t="shared" si="16"/>
        <v>-121</v>
      </c>
      <c r="AK14" s="139">
        <v>1023</v>
      </c>
      <c r="AL14" s="139">
        <v>286</v>
      </c>
      <c r="AM14" s="23">
        <f t="shared" si="17"/>
        <v>27.956989247311824</v>
      </c>
      <c r="AN14" s="22">
        <f t="shared" si="18"/>
        <v>-737</v>
      </c>
      <c r="AO14" s="125">
        <v>434</v>
      </c>
      <c r="AP14" s="125">
        <v>325</v>
      </c>
      <c r="AQ14" s="27">
        <f t="shared" si="35"/>
        <v>74.88479262672811</v>
      </c>
      <c r="AR14" s="26">
        <f t="shared" si="19"/>
        <v>-109</v>
      </c>
      <c r="AS14" s="127">
        <v>220</v>
      </c>
      <c r="AT14" s="125">
        <v>196</v>
      </c>
      <c r="AU14" s="29">
        <f t="shared" si="31"/>
        <v>89.1</v>
      </c>
      <c r="AV14" s="28">
        <f t="shared" si="20"/>
        <v>-24</v>
      </c>
      <c r="AW14" s="125">
        <v>887</v>
      </c>
      <c r="AX14" s="128">
        <v>712</v>
      </c>
      <c r="AY14" s="24">
        <f t="shared" si="21"/>
        <v>80.3</v>
      </c>
      <c r="AZ14" s="22">
        <f t="shared" si="22"/>
        <v>-175</v>
      </c>
      <c r="BA14" s="125">
        <v>1948</v>
      </c>
      <c r="BB14" s="125">
        <v>2199</v>
      </c>
      <c r="BC14" s="118">
        <f t="shared" si="23"/>
        <v>112.88501026694044</v>
      </c>
      <c r="BD14" s="26">
        <f t="shared" si="24"/>
        <v>251</v>
      </c>
      <c r="BE14" s="125">
        <v>1574</v>
      </c>
      <c r="BF14" s="125">
        <v>1900</v>
      </c>
      <c r="BG14" s="118">
        <f t="shared" si="25"/>
        <v>120.71156289707751</v>
      </c>
      <c r="BH14" s="26">
        <f t="shared" si="26"/>
        <v>326</v>
      </c>
      <c r="BI14" s="125">
        <v>1201</v>
      </c>
      <c r="BJ14" s="125">
        <v>1537</v>
      </c>
      <c r="BK14" s="118">
        <f t="shared" si="27"/>
        <v>127.9766860949209</v>
      </c>
      <c r="BL14" s="26">
        <f t="shared" si="28"/>
        <v>336</v>
      </c>
      <c r="BM14" s="125">
        <v>2125.3261703760554</v>
      </c>
      <c r="BN14" s="125">
        <v>2734.9621472814865</v>
      </c>
      <c r="BO14" s="22">
        <f t="shared" si="29"/>
        <v>609.6359769054311</v>
      </c>
      <c r="BP14" s="129">
        <v>135</v>
      </c>
      <c r="BQ14" s="125">
        <v>33</v>
      </c>
      <c r="BR14" s="24">
        <f t="shared" si="30"/>
        <v>24.4</v>
      </c>
      <c r="BS14" s="22">
        <f t="shared" si="32"/>
        <v>-102</v>
      </c>
      <c r="BT14" s="125">
        <v>4833.84</v>
      </c>
      <c r="BU14" s="125">
        <v>5148.48</v>
      </c>
      <c r="BV14" s="24">
        <f t="shared" si="36"/>
        <v>106.50911076907799</v>
      </c>
      <c r="BW14" s="26">
        <f t="shared" si="37"/>
        <v>314.6399999999994</v>
      </c>
    </row>
    <row r="15" spans="1:75" s="16" customFormat="1" ht="17.25" customHeight="1">
      <c r="A15" s="31" t="s">
        <v>97</v>
      </c>
      <c r="B15" s="125">
        <v>4496</v>
      </c>
      <c r="C15" s="125">
        <v>3981</v>
      </c>
      <c r="D15" s="27">
        <f t="shared" si="0"/>
        <v>88.54537366548043</v>
      </c>
      <c r="E15" s="26">
        <f t="shared" si="1"/>
        <v>-515</v>
      </c>
      <c r="F15" s="125">
        <v>852</v>
      </c>
      <c r="G15" s="125">
        <v>824</v>
      </c>
      <c r="H15" s="27">
        <f t="shared" si="2"/>
        <v>96.71361502347418</v>
      </c>
      <c r="I15" s="26">
        <f t="shared" si="3"/>
        <v>-28</v>
      </c>
      <c r="J15" s="125">
        <v>423</v>
      </c>
      <c r="K15" s="125">
        <v>481</v>
      </c>
      <c r="L15" s="27">
        <f t="shared" si="4"/>
        <v>113.71158392434988</v>
      </c>
      <c r="M15" s="26">
        <f t="shared" si="5"/>
        <v>58</v>
      </c>
      <c r="N15" s="125">
        <v>575</v>
      </c>
      <c r="O15" s="125">
        <v>501</v>
      </c>
      <c r="P15" s="27">
        <f t="shared" si="6"/>
        <v>87.1304347826087</v>
      </c>
      <c r="Q15" s="26">
        <f t="shared" si="7"/>
        <v>-74</v>
      </c>
      <c r="R15" s="125">
        <v>323</v>
      </c>
      <c r="S15" s="125">
        <v>275</v>
      </c>
      <c r="T15" s="118">
        <f t="shared" si="8"/>
        <v>85.13931888544892</v>
      </c>
      <c r="U15" s="124">
        <f t="shared" si="9"/>
        <v>-48</v>
      </c>
      <c r="V15" s="157">
        <f t="shared" si="33"/>
        <v>56.2</v>
      </c>
      <c r="W15" s="157">
        <f t="shared" si="34"/>
        <v>54.9</v>
      </c>
      <c r="X15" s="118">
        <f t="shared" si="10"/>
        <v>-1.3000000000000043</v>
      </c>
      <c r="Y15" s="126">
        <v>49</v>
      </c>
      <c r="Z15" s="126">
        <v>26</v>
      </c>
      <c r="AA15" s="118">
        <f t="shared" si="11"/>
        <v>53.06122448979592</v>
      </c>
      <c r="AB15" s="26">
        <f t="shared" si="12"/>
        <v>-23</v>
      </c>
      <c r="AC15" s="125">
        <v>3420</v>
      </c>
      <c r="AD15" s="125">
        <v>2466</v>
      </c>
      <c r="AE15" s="23">
        <f t="shared" si="13"/>
        <v>72.10526315789474</v>
      </c>
      <c r="AF15" s="22">
        <f t="shared" si="14"/>
        <v>-954</v>
      </c>
      <c r="AG15" s="125">
        <v>795</v>
      </c>
      <c r="AH15" s="125">
        <v>807</v>
      </c>
      <c r="AI15" s="23">
        <f t="shared" si="15"/>
        <v>101.50943396226415</v>
      </c>
      <c r="AJ15" s="22">
        <f t="shared" si="16"/>
        <v>12</v>
      </c>
      <c r="AK15" s="139">
        <v>1166</v>
      </c>
      <c r="AL15" s="139">
        <v>631</v>
      </c>
      <c r="AM15" s="23">
        <f t="shared" si="17"/>
        <v>54.116638078902234</v>
      </c>
      <c r="AN15" s="22">
        <f t="shared" si="18"/>
        <v>-535</v>
      </c>
      <c r="AO15" s="125">
        <v>47</v>
      </c>
      <c r="AP15" s="125">
        <v>29</v>
      </c>
      <c r="AQ15" s="27">
        <f t="shared" si="35"/>
        <v>61.702127659574465</v>
      </c>
      <c r="AR15" s="26">
        <f t="shared" si="19"/>
        <v>-18</v>
      </c>
      <c r="AS15" s="127">
        <v>96</v>
      </c>
      <c r="AT15" s="125">
        <v>88</v>
      </c>
      <c r="AU15" s="29">
        <f t="shared" si="31"/>
        <v>91.7</v>
      </c>
      <c r="AV15" s="28">
        <f t="shared" si="20"/>
        <v>-8</v>
      </c>
      <c r="AW15" s="125">
        <v>688</v>
      </c>
      <c r="AX15" s="128">
        <v>583</v>
      </c>
      <c r="AY15" s="24">
        <f t="shared" si="21"/>
        <v>84.7</v>
      </c>
      <c r="AZ15" s="22">
        <f t="shared" si="22"/>
        <v>-105</v>
      </c>
      <c r="BA15" s="125">
        <v>3486</v>
      </c>
      <c r="BB15" s="125">
        <v>2957</v>
      </c>
      <c r="BC15" s="118">
        <f t="shared" si="23"/>
        <v>84.82501434308664</v>
      </c>
      <c r="BD15" s="26">
        <f t="shared" si="24"/>
        <v>-529</v>
      </c>
      <c r="BE15" s="125">
        <v>389</v>
      </c>
      <c r="BF15" s="125">
        <v>466</v>
      </c>
      <c r="BG15" s="118">
        <f t="shared" si="25"/>
        <v>119.79434447300773</v>
      </c>
      <c r="BH15" s="26">
        <f t="shared" si="26"/>
        <v>77</v>
      </c>
      <c r="BI15" s="125">
        <v>269</v>
      </c>
      <c r="BJ15" s="125">
        <v>385</v>
      </c>
      <c r="BK15" s="118">
        <f t="shared" si="27"/>
        <v>143.12267657992567</v>
      </c>
      <c r="BL15" s="26">
        <f t="shared" si="28"/>
        <v>116</v>
      </c>
      <c r="BM15" s="125">
        <v>3470.3971119133575</v>
      </c>
      <c r="BN15" s="125">
        <v>4119.528619528619</v>
      </c>
      <c r="BO15" s="22">
        <f t="shared" si="29"/>
        <v>649.1315076152614</v>
      </c>
      <c r="BP15" s="129">
        <v>116</v>
      </c>
      <c r="BQ15" s="125">
        <v>84</v>
      </c>
      <c r="BR15" s="24">
        <f t="shared" si="30"/>
        <v>72.4</v>
      </c>
      <c r="BS15" s="22">
        <f t="shared" si="32"/>
        <v>-32</v>
      </c>
      <c r="BT15" s="125">
        <v>5213.92</v>
      </c>
      <c r="BU15" s="125">
        <v>6109.02</v>
      </c>
      <c r="BV15" s="24">
        <f t="shared" si="36"/>
        <v>117.16750544695738</v>
      </c>
      <c r="BW15" s="26">
        <f t="shared" si="37"/>
        <v>895.1000000000004</v>
      </c>
    </row>
    <row r="16" spans="1:75" s="33" customFormat="1" ht="17.25" customHeight="1">
      <c r="A16" s="32" t="s">
        <v>94</v>
      </c>
      <c r="B16" s="125">
        <v>2609</v>
      </c>
      <c r="C16" s="125">
        <v>2578</v>
      </c>
      <c r="D16" s="27">
        <f t="shared" si="0"/>
        <v>98.8118052893829</v>
      </c>
      <c r="E16" s="26">
        <f t="shared" si="1"/>
        <v>-31</v>
      </c>
      <c r="F16" s="125">
        <v>1405</v>
      </c>
      <c r="G16" s="125">
        <v>1580</v>
      </c>
      <c r="H16" s="27">
        <f t="shared" si="2"/>
        <v>112.45551601423487</v>
      </c>
      <c r="I16" s="26">
        <f t="shared" si="3"/>
        <v>175</v>
      </c>
      <c r="J16" s="125">
        <v>621</v>
      </c>
      <c r="K16" s="125">
        <v>933</v>
      </c>
      <c r="L16" s="27">
        <f t="shared" si="4"/>
        <v>150.2415458937198</v>
      </c>
      <c r="M16" s="26">
        <f t="shared" si="5"/>
        <v>312</v>
      </c>
      <c r="N16" s="125">
        <v>1049</v>
      </c>
      <c r="O16" s="125">
        <v>753</v>
      </c>
      <c r="P16" s="27">
        <f t="shared" si="6"/>
        <v>71.78265014299333</v>
      </c>
      <c r="Q16" s="26">
        <f t="shared" si="7"/>
        <v>-296</v>
      </c>
      <c r="R16" s="125">
        <v>514</v>
      </c>
      <c r="S16" s="125">
        <v>359</v>
      </c>
      <c r="T16" s="118">
        <f t="shared" si="8"/>
        <v>69.8443579766537</v>
      </c>
      <c r="U16" s="124">
        <f t="shared" si="9"/>
        <v>-155</v>
      </c>
      <c r="V16" s="157">
        <f t="shared" si="33"/>
        <v>49</v>
      </c>
      <c r="W16" s="157">
        <f t="shared" si="34"/>
        <v>47.7</v>
      </c>
      <c r="X16" s="118">
        <f t="shared" si="10"/>
        <v>-1.2999999999999972</v>
      </c>
      <c r="Y16" s="126">
        <v>83</v>
      </c>
      <c r="Z16" s="126">
        <v>62</v>
      </c>
      <c r="AA16" s="118">
        <f t="shared" si="11"/>
        <v>74.69879518072288</v>
      </c>
      <c r="AB16" s="26">
        <f t="shared" si="12"/>
        <v>-21</v>
      </c>
      <c r="AC16" s="125">
        <v>4486</v>
      </c>
      <c r="AD16" s="125">
        <v>1868</v>
      </c>
      <c r="AE16" s="23">
        <f t="shared" si="13"/>
        <v>41.640659830584035</v>
      </c>
      <c r="AF16" s="22">
        <f t="shared" si="14"/>
        <v>-2618</v>
      </c>
      <c r="AG16" s="125">
        <v>1367</v>
      </c>
      <c r="AH16" s="125">
        <v>1395</v>
      </c>
      <c r="AI16" s="23">
        <f t="shared" si="15"/>
        <v>102.04828090709583</v>
      </c>
      <c r="AJ16" s="22">
        <f t="shared" si="16"/>
        <v>28</v>
      </c>
      <c r="AK16" s="139">
        <v>2305</v>
      </c>
      <c r="AL16" s="139">
        <v>239</v>
      </c>
      <c r="AM16" s="23">
        <f t="shared" si="17"/>
        <v>10.368763557483732</v>
      </c>
      <c r="AN16" s="22">
        <f t="shared" si="18"/>
        <v>-2066</v>
      </c>
      <c r="AO16" s="125">
        <v>291</v>
      </c>
      <c r="AP16" s="125">
        <v>240</v>
      </c>
      <c r="AQ16" s="27">
        <f t="shared" si="35"/>
        <v>82.4742268041237</v>
      </c>
      <c r="AR16" s="26">
        <f t="shared" si="19"/>
        <v>-51</v>
      </c>
      <c r="AS16" s="127">
        <v>261</v>
      </c>
      <c r="AT16" s="125">
        <v>230</v>
      </c>
      <c r="AU16" s="29">
        <f t="shared" si="31"/>
        <v>88.1</v>
      </c>
      <c r="AV16" s="28">
        <f t="shared" si="20"/>
        <v>-31</v>
      </c>
      <c r="AW16" s="125">
        <v>1081</v>
      </c>
      <c r="AX16" s="131">
        <v>748</v>
      </c>
      <c r="AY16" s="24">
        <f t="shared" si="21"/>
        <v>69.2</v>
      </c>
      <c r="AZ16" s="22">
        <f t="shared" si="22"/>
        <v>-333</v>
      </c>
      <c r="BA16" s="125">
        <v>1277</v>
      </c>
      <c r="BB16" s="125">
        <v>1651</v>
      </c>
      <c r="BC16" s="118">
        <f t="shared" si="23"/>
        <v>129.2873923257635</v>
      </c>
      <c r="BD16" s="26">
        <f t="shared" si="24"/>
        <v>374</v>
      </c>
      <c r="BE16" s="125">
        <v>638</v>
      </c>
      <c r="BF16" s="125">
        <v>1017</v>
      </c>
      <c r="BG16" s="118">
        <f t="shared" si="25"/>
        <v>159.40438871473356</v>
      </c>
      <c r="BH16" s="26">
        <f t="shared" si="26"/>
        <v>379</v>
      </c>
      <c r="BI16" s="125">
        <v>476</v>
      </c>
      <c r="BJ16" s="125">
        <v>800</v>
      </c>
      <c r="BK16" s="118">
        <f t="shared" si="27"/>
        <v>168.0672268907563</v>
      </c>
      <c r="BL16" s="26">
        <f t="shared" si="28"/>
        <v>324</v>
      </c>
      <c r="BM16" s="125">
        <v>2354.761904761905</v>
      </c>
      <c r="BN16" s="125">
        <v>2981.721854304635</v>
      </c>
      <c r="BO16" s="22">
        <f t="shared" si="29"/>
        <v>626.9599495427301</v>
      </c>
      <c r="BP16" s="129">
        <v>134</v>
      </c>
      <c r="BQ16" s="125">
        <v>86</v>
      </c>
      <c r="BR16" s="24">
        <f t="shared" si="30"/>
        <v>64.2</v>
      </c>
      <c r="BS16" s="22">
        <f t="shared" si="32"/>
        <v>-48</v>
      </c>
      <c r="BT16" s="125">
        <v>5379.28</v>
      </c>
      <c r="BU16" s="125">
        <v>5620.31</v>
      </c>
      <c r="BV16" s="24">
        <f t="shared" si="36"/>
        <v>104.48071117324254</v>
      </c>
      <c r="BW16" s="26">
        <f t="shared" si="37"/>
        <v>241.03000000000065</v>
      </c>
    </row>
    <row r="17" spans="1:75" s="16" customFormat="1" ht="17.25" customHeight="1">
      <c r="A17" s="31" t="s">
        <v>102</v>
      </c>
      <c r="B17" s="125">
        <v>851</v>
      </c>
      <c r="C17" s="125">
        <v>928</v>
      </c>
      <c r="D17" s="27">
        <f t="shared" si="0"/>
        <v>109.04817861339599</v>
      </c>
      <c r="E17" s="26">
        <f t="shared" si="1"/>
        <v>77</v>
      </c>
      <c r="F17" s="125">
        <v>677</v>
      </c>
      <c r="G17" s="125">
        <v>677</v>
      </c>
      <c r="H17" s="27">
        <f t="shared" si="2"/>
        <v>100</v>
      </c>
      <c r="I17" s="26">
        <f t="shared" si="3"/>
        <v>0</v>
      </c>
      <c r="J17" s="125">
        <v>176</v>
      </c>
      <c r="K17" s="125">
        <v>289</v>
      </c>
      <c r="L17" s="27">
        <f t="shared" si="4"/>
        <v>164.20454545454547</v>
      </c>
      <c r="M17" s="26">
        <f t="shared" si="5"/>
        <v>113</v>
      </c>
      <c r="N17" s="125">
        <v>474</v>
      </c>
      <c r="O17" s="125">
        <v>381</v>
      </c>
      <c r="P17" s="27">
        <f t="shared" si="6"/>
        <v>80.37974683544303</v>
      </c>
      <c r="Q17" s="26">
        <f t="shared" si="7"/>
        <v>-93</v>
      </c>
      <c r="R17" s="125">
        <v>155</v>
      </c>
      <c r="S17" s="125">
        <v>94</v>
      </c>
      <c r="T17" s="118">
        <f t="shared" si="8"/>
        <v>60.64516129032258</v>
      </c>
      <c r="U17" s="124">
        <f t="shared" si="9"/>
        <v>-61</v>
      </c>
      <c r="V17" s="157">
        <f t="shared" si="33"/>
        <v>32.7</v>
      </c>
      <c r="W17" s="157">
        <f t="shared" si="34"/>
        <v>24.7</v>
      </c>
      <c r="X17" s="118">
        <f t="shared" si="10"/>
        <v>-8.000000000000004</v>
      </c>
      <c r="Y17" s="126">
        <v>83</v>
      </c>
      <c r="Z17" s="126">
        <v>59</v>
      </c>
      <c r="AA17" s="118">
        <f t="shared" si="11"/>
        <v>71.08433734939759</v>
      </c>
      <c r="AB17" s="26">
        <f t="shared" si="12"/>
        <v>-24</v>
      </c>
      <c r="AC17" s="125">
        <v>1740</v>
      </c>
      <c r="AD17" s="125">
        <v>1104</v>
      </c>
      <c r="AE17" s="23">
        <f t="shared" si="13"/>
        <v>63.44827586206897</v>
      </c>
      <c r="AF17" s="22">
        <f t="shared" si="14"/>
        <v>-636</v>
      </c>
      <c r="AG17" s="125">
        <v>663</v>
      </c>
      <c r="AH17" s="125">
        <v>665</v>
      </c>
      <c r="AI17" s="23">
        <f t="shared" si="15"/>
        <v>100.30165912518854</v>
      </c>
      <c r="AJ17" s="22">
        <f t="shared" si="16"/>
        <v>2</v>
      </c>
      <c r="AK17" s="139">
        <v>611</v>
      </c>
      <c r="AL17" s="139">
        <v>81</v>
      </c>
      <c r="AM17" s="23">
        <f t="shared" si="17"/>
        <v>13.2569558101473</v>
      </c>
      <c r="AN17" s="22">
        <f t="shared" si="18"/>
        <v>-530</v>
      </c>
      <c r="AO17" s="125">
        <v>136</v>
      </c>
      <c r="AP17" s="125">
        <v>72</v>
      </c>
      <c r="AQ17" s="27">
        <f t="shared" si="35"/>
        <v>52.94117647058824</v>
      </c>
      <c r="AR17" s="26">
        <f t="shared" si="19"/>
        <v>-64</v>
      </c>
      <c r="AS17" s="127">
        <v>147</v>
      </c>
      <c r="AT17" s="125">
        <v>127</v>
      </c>
      <c r="AU17" s="29">
        <f t="shared" si="31"/>
        <v>86.4</v>
      </c>
      <c r="AV17" s="28">
        <f t="shared" si="20"/>
        <v>-20</v>
      </c>
      <c r="AW17" s="125">
        <v>449</v>
      </c>
      <c r="AX17" s="128">
        <v>369</v>
      </c>
      <c r="AY17" s="24">
        <f t="shared" si="21"/>
        <v>82.2</v>
      </c>
      <c r="AZ17" s="22">
        <f t="shared" si="22"/>
        <v>-80</v>
      </c>
      <c r="BA17" s="125">
        <v>294</v>
      </c>
      <c r="BB17" s="125">
        <v>431</v>
      </c>
      <c r="BC17" s="118">
        <f t="shared" si="23"/>
        <v>146.59863945578232</v>
      </c>
      <c r="BD17" s="26">
        <f t="shared" si="24"/>
        <v>137</v>
      </c>
      <c r="BE17" s="125">
        <v>276</v>
      </c>
      <c r="BF17" s="125">
        <v>306</v>
      </c>
      <c r="BG17" s="118">
        <f t="shared" si="25"/>
        <v>110.86956521739131</v>
      </c>
      <c r="BH17" s="26">
        <f t="shared" si="26"/>
        <v>30</v>
      </c>
      <c r="BI17" s="125">
        <v>202</v>
      </c>
      <c r="BJ17" s="125">
        <v>262</v>
      </c>
      <c r="BK17" s="118">
        <f t="shared" si="27"/>
        <v>129.7029702970297</v>
      </c>
      <c r="BL17" s="26">
        <f t="shared" si="28"/>
        <v>60</v>
      </c>
      <c r="BM17" s="125">
        <v>1910.2222222222222</v>
      </c>
      <c r="BN17" s="125">
        <v>2800.42194092827</v>
      </c>
      <c r="BO17" s="22">
        <f t="shared" si="29"/>
        <v>890.1997187060479</v>
      </c>
      <c r="BP17" s="129">
        <v>12</v>
      </c>
      <c r="BQ17" s="125">
        <v>19</v>
      </c>
      <c r="BR17" s="24">
        <f t="shared" si="30"/>
        <v>158.3</v>
      </c>
      <c r="BS17" s="22">
        <f t="shared" si="32"/>
        <v>7</v>
      </c>
      <c r="BT17" s="125">
        <v>4203.33</v>
      </c>
      <c r="BU17" s="125">
        <v>4994.74</v>
      </c>
      <c r="BV17" s="24">
        <f t="shared" si="36"/>
        <v>118.82816719125073</v>
      </c>
      <c r="BW17" s="26">
        <f t="shared" si="37"/>
        <v>791.4099999999999</v>
      </c>
    </row>
    <row r="18" spans="1:75" s="16" customFormat="1" ht="17.25" customHeight="1">
      <c r="A18" s="31" t="s">
        <v>95</v>
      </c>
      <c r="B18" s="125">
        <v>1208</v>
      </c>
      <c r="C18" s="125">
        <v>1338</v>
      </c>
      <c r="D18" s="27">
        <f t="shared" si="0"/>
        <v>110.76158940397352</v>
      </c>
      <c r="E18" s="26">
        <f t="shared" si="1"/>
        <v>130</v>
      </c>
      <c r="F18" s="125">
        <v>877</v>
      </c>
      <c r="G18" s="125">
        <v>1074</v>
      </c>
      <c r="H18" s="27">
        <f t="shared" si="2"/>
        <v>122.46294184720638</v>
      </c>
      <c r="I18" s="26">
        <f t="shared" si="3"/>
        <v>197</v>
      </c>
      <c r="J18" s="125">
        <v>366</v>
      </c>
      <c r="K18" s="125">
        <v>562</v>
      </c>
      <c r="L18" s="27">
        <f t="shared" si="4"/>
        <v>153.551912568306</v>
      </c>
      <c r="M18" s="26">
        <f t="shared" si="5"/>
        <v>196</v>
      </c>
      <c r="N18" s="125">
        <v>549</v>
      </c>
      <c r="O18" s="125">
        <v>444</v>
      </c>
      <c r="P18" s="27">
        <f t="shared" si="6"/>
        <v>80.87431693989072</v>
      </c>
      <c r="Q18" s="26">
        <f t="shared" si="7"/>
        <v>-105</v>
      </c>
      <c r="R18" s="125">
        <v>185</v>
      </c>
      <c r="S18" s="125">
        <v>84</v>
      </c>
      <c r="T18" s="118">
        <f t="shared" si="8"/>
        <v>45.40540540540541</v>
      </c>
      <c r="U18" s="124">
        <f t="shared" si="9"/>
        <v>-101</v>
      </c>
      <c r="V18" s="157">
        <f t="shared" si="33"/>
        <v>33.7</v>
      </c>
      <c r="W18" s="157">
        <f t="shared" si="34"/>
        <v>18.9</v>
      </c>
      <c r="X18" s="118">
        <f t="shared" si="10"/>
        <v>-14.800000000000004</v>
      </c>
      <c r="Y18" s="126">
        <v>41</v>
      </c>
      <c r="Z18" s="126">
        <v>34</v>
      </c>
      <c r="AA18" s="118">
        <f t="shared" si="11"/>
        <v>82.92682926829268</v>
      </c>
      <c r="AB18" s="26">
        <f t="shared" si="12"/>
        <v>-7</v>
      </c>
      <c r="AC18" s="125">
        <v>2405</v>
      </c>
      <c r="AD18" s="125">
        <v>1303</v>
      </c>
      <c r="AE18" s="23">
        <f t="shared" si="13"/>
        <v>54.17879417879418</v>
      </c>
      <c r="AF18" s="22">
        <f t="shared" si="14"/>
        <v>-1102</v>
      </c>
      <c r="AG18" s="125">
        <v>850</v>
      </c>
      <c r="AH18" s="125">
        <v>992</v>
      </c>
      <c r="AI18" s="23">
        <f t="shared" si="15"/>
        <v>116.70588235294117</v>
      </c>
      <c r="AJ18" s="22">
        <f t="shared" si="16"/>
        <v>142</v>
      </c>
      <c r="AK18" s="139">
        <v>871</v>
      </c>
      <c r="AL18" s="139">
        <v>123</v>
      </c>
      <c r="AM18" s="23">
        <f t="shared" si="17"/>
        <v>14.121699196326063</v>
      </c>
      <c r="AN18" s="22">
        <f t="shared" si="18"/>
        <v>-748</v>
      </c>
      <c r="AO18" s="125">
        <v>152</v>
      </c>
      <c r="AP18" s="125">
        <v>90</v>
      </c>
      <c r="AQ18" s="27">
        <f t="shared" si="35"/>
        <v>59.210526315789465</v>
      </c>
      <c r="AR18" s="26">
        <f t="shared" si="19"/>
        <v>-62</v>
      </c>
      <c r="AS18" s="127">
        <v>166</v>
      </c>
      <c r="AT18" s="125">
        <v>155</v>
      </c>
      <c r="AU18" s="29">
        <f t="shared" si="31"/>
        <v>93.4</v>
      </c>
      <c r="AV18" s="28">
        <f t="shared" si="20"/>
        <v>-11</v>
      </c>
      <c r="AW18" s="125">
        <v>600</v>
      </c>
      <c r="AX18" s="128">
        <v>441</v>
      </c>
      <c r="AY18" s="24">
        <f t="shared" si="21"/>
        <v>73.5</v>
      </c>
      <c r="AZ18" s="22">
        <f t="shared" si="22"/>
        <v>-159</v>
      </c>
      <c r="BA18" s="125">
        <v>507</v>
      </c>
      <c r="BB18" s="125">
        <v>753</v>
      </c>
      <c r="BC18" s="118">
        <f t="shared" si="23"/>
        <v>148.5207100591716</v>
      </c>
      <c r="BD18" s="26">
        <f t="shared" si="24"/>
        <v>246</v>
      </c>
      <c r="BE18" s="125">
        <v>365</v>
      </c>
      <c r="BF18" s="125">
        <v>582</v>
      </c>
      <c r="BG18" s="118">
        <f t="shared" si="25"/>
        <v>159.45205479452054</v>
      </c>
      <c r="BH18" s="26">
        <f t="shared" si="26"/>
        <v>217</v>
      </c>
      <c r="BI18" s="125">
        <v>275</v>
      </c>
      <c r="BJ18" s="125">
        <v>457</v>
      </c>
      <c r="BK18" s="118">
        <f t="shared" si="27"/>
        <v>166.1818181818182</v>
      </c>
      <c r="BL18" s="26">
        <f t="shared" si="28"/>
        <v>182</v>
      </c>
      <c r="BM18" s="125">
        <v>3012.847222222222</v>
      </c>
      <c r="BN18" s="125">
        <v>3598.0099502487565</v>
      </c>
      <c r="BO18" s="22">
        <f t="shared" si="29"/>
        <v>585.1627280265343</v>
      </c>
      <c r="BP18" s="129">
        <v>58</v>
      </c>
      <c r="BQ18" s="125">
        <v>23</v>
      </c>
      <c r="BR18" s="24">
        <f t="shared" si="30"/>
        <v>39.7</v>
      </c>
      <c r="BS18" s="22">
        <f t="shared" si="32"/>
        <v>-35</v>
      </c>
      <c r="BT18" s="125">
        <v>5443.48</v>
      </c>
      <c r="BU18" s="125">
        <v>6219.52</v>
      </c>
      <c r="BV18" s="24">
        <f t="shared" si="36"/>
        <v>114.25632132385901</v>
      </c>
      <c r="BW18" s="26">
        <f t="shared" si="37"/>
        <v>776.0400000000009</v>
      </c>
    </row>
    <row r="19" spans="1:75" s="16" customFormat="1" ht="17.25" customHeight="1">
      <c r="A19" s="31" t="s">
        <v>103</v>
      </c>
      <c r="B19" s="125">
        <v>1572</v>
      </c>
      <c r="C19" s="125">
        <v>1584</v>
      </c>
      <c r="D19" s="27">
        <f t="shared" si="0"/>
        <v>100.76335877862594</v>
      </c>
      <c r="E19" s="26">
        <f t="shared" si="1"/>
        <v>12</v>
      </c>
      <c r="F19" s="125">
        <v>1273</v>
      </c>
      <c r="G19" s="125">
        <v>1368</v>
      </c>
      <c r="H19" s="27">
        <f t="shared" si="2"/>
        <v>107.46268656716418</v>
      </c>
      <c r="I19" s="26">
        <f t="shared" si="3"/>
        <v>95</v>
      </c>
      <c r="J19" s="125">
        <v>438</v>
      </c>
      <c r="K19" s="125">
        <v>572</v>
      </c>
      <c r="L19" s="27">
        <f t="shared" si="4"/>
        <v>130.59360730593608</v>
      </c>
      <c r="M19" s="26">
        <f t="shared" si="5"/>
        <v>134</v>
      </c>
      <c r="N19" s="125">
        <v>625</v>
      </c>
      <c r="O19" s="125">
        <v>565</v>
      </c>
      <c r="P19" s="27">
        <f t="shared" si="6"/>
        <v>90.4</v>
      </c>
      <c r="Q19" s="26">
        <f t="shared" si="7"/>
        <v>-60</v>
      </c>
      <c r="R19" s="125">
        <v>256</v>
      </c>
      <c r="S19" s="125">
        <v>169</v>
      </c>
      <c r="T19" s="118">
        <f t="shared" si="8"/>
        <v>66.015625</v>
      </c>
      <c r="U19" s="124">
        <f t="shared" si="9"/>
        <v>-87</v>
      </c>
      <c r="V19" s="157">
        <f t="shared" si="33"/>
        <v>41</v>
      </c>
      <c r="W19" s="157">
        <f t="shared" si="34"/>
        <v>29.9</v>
      </c>
      <c r="X19" s="118">
        <f t="shared" si="10"/>
        <v>-11.100000000000001</v>
      </c>
      <c r="Y19" s="126">
        <v>82</v>
      </c>
      <c r="Z19" s="126">
        <v>32</v>
      </c>
      <c r="AA19" s="118">
        <f t="shared" si="11"/>
        <v>39.02439024390244</v>
      </c>
      <c r="AB19" s="26">
        <f t="shared" si="12"/>
        <v>-50</v>
      </c>
      <c r="AC19" s="125">
        <v>3175</v>
      </c>
      <c r="AD19" s="125">
        <v>1708</v>
      </c>
      <c r="AE19" s="23">
        <f t="shared" si="13"/>
        <v>53.795275590551185</v>
      </c>
      <c r="AF19" s="22">
        <f t="shared" si="14"/>
        <v>-1467</v>
      </c>
      <c r="AG19" s="125">
        <v>1253</v>
      </c>
      <c r="AH19" s="125">
        <v>1334</v>
      </c>
      <c r="AI19" s="23">
        <f t="shared" si="15"/>
        <v>106.46448523543495</v>
      </c>
      <c r="AJ19" s="22">
        <f t="shared" si="16"/>
        <v>81</v>
      </c>
      <c r="AK19" s="139">
        <v>1080</v>
      </c>
      <c r="AL19" s="139">
        <v>101</v>
      </c>
      <c r="AM19" s="23">
        <f t="shared" si="17"/>
        <v>9.351851851851851</v>
      </c>
      <c r="AN19" s="22">
        <f t="shared" si="18"/>
        <v>-979</v>
      </c>
      <c r="AO19" s="125">
        <v>325</v>
      </c>
      <c r="AP19" s="125">
        <v>200</v>
      </c>
      <c r="AQ19" s="27">
        <f t="shared" si="35"/>
        <v>61.53846153846154</v>
      </c>
      <c r="AR19" s="26">
        <f t="shared" si="19"/>
        <v>-125</v>
      </c>
      <c r="AS19" s="127">
        <v>131</v>
      </c>
      <c r="AT19" s="125">
        <v>127</v>
      </c>
      <c r="AU19" s="29">
        <f t="shared" si="31"/>
        <v>96.9</v>
      </c>
      <c r="AV19" s="28">
        <f t="shared" si="20"/>
        <v>-4</v>
      </c>
      <c r="AW19" s="125">
        <v>644</v>
      </c>
      <c r="AX19" s="128">
        <v>565</v>
      </c>
      <c r="AY19" s="24">
        <f t="shared" si="21"/>
        <v>87.7</v>
      </c>
      <c r="AZ19" s="22">
        <f t="shared" si="22"/>
        <v>-79</v>
      </c>
      <c r="BA19" s="125">
        <v>593</v>
      </c>
      <c r="BB19" s="125">
        <v>772</v>
      </c>
      <c r="BC19" s="118">
        <f t="shared" si="23"/>
        <v>130.18549747048905</v>
      </c>
      <c r="BD19" s="26">
        <f t="shared" si="24"/>
        <v>179</v>
      </c>
      <c r="BE19" s="125">
        <v>560</v>
      </c>
      <c r="BF19" s="125">
        <v>730</v>
      </c>
      <c r="BG19" s="118">
        <f t="shared" si="25"/>
        <v>130.35714285714286</v>
      </c>
      <c r="BH19" s="26">
        <f t="shared" si="26"/>
        <v>170</v>
      </c>
      <c r="BI19" s="125">
        <v>312</v>
      </c>
      <c r="BJ19" s="125">
        <v>478</v>
      </c>
      <c r="BK19" s="118">
        <f t="shared" si="27"/>
        <v>153.2051282051282</v>
      </c>
      <c r="BL19" s="26">
        <f t="shared" si="28"/>
        <v>166</v>
      </c>
      <c r="BM19" s="125">
        <v>2316.285714285714</v>
      </c>
      <c r="BN19" s="125">
        <v>3099.5975855130787</v>
      </c>
      <c r="BO19" s="22">
        <f t="shared" si="29"/>
        <v>783.3118712273645</v>
      </c>
      <c r="BP19" s="129">
        <v>15</v>
      </c>
      <c r="BQ19" s="125">
        <v>20</v>
      </c>
      <c r="BR19" s="24">
        <f t="shared" si="30"/>
        <v>133.3</v>
      </c>
      <c r="BS19" s="22">
        <f t="shared" si="32"/>
        <v>5</v>
      </c>
      <c r="BT19" s="125">
        <v>4812.6</v>
      </c>
      <c r="BU19" s="125">
        <v>5218.5</v>
      </c>
      <c r="BV19" s="24">
        <f t="shared" si="36"/>
        <v>108.43411046004239</v>
      </c>
      <c r="BW19" s="26">
        <f t="shared" si="37"/>
        <v>405.89999999999964</v>
      </c>
    </row>
    <row r="20" spans="1:75" s="16" customFormat="1" ht="17.25" customHeight="1">
      <c r="A20" s="31" t="s">
        <v>104</v>
      </c>
      <c r="B20" s="125">
        <v>882</v>
      </c>
      <c r="C20" s="125">
        <v>1046</v>
      </c>
      <c r="D20" s="27">
        <f t="shared" si="0"/>
        <v>118.59410430839002</v>
      </c>
      <c r="E20" s="26">
        <f t="shared" si="1"/>
        <v>164</v>
      </c>
      <c r="F20" s="125">
        <v>575</v>
      </c>
      <c r="G20" s="125">
        <v>685</v>
      </c>
      <c r="H20" s="27">
        <f t="shared" si="2"/>
        <v>119.1304347826087</v>
      </c>
      <c r="I20" s="26">
        <f t="shared" si="3"/>
        <v>110</v>
      </c>
      <c r="J20" s="125">
        <v>228</v>
      </c>
      <c r="K20" s="125">
        <v>358</v>
      </c>
      <c r="L20" s="27">
        <f t="shared" si="4"/>
        <v>157.01754385964912</v>
      </c>
      <c r="M20" s="26">
        <f t="shared" si="5"/>
        <v>130</v>
      </c>
      <c r="N20" s="125">
        <v>363</v>
      </c>
      <c r="O20" s="125">
        <v>325</v>
      </c>
      <c r="P20" s="27">
        <f t="shared" si="6"/>
        <v>89.53168044077135</v>
      </c>
      <c r="Q20" s="26">
        <f t="shared" si="7"/>
        <v>-38</v>
      </c>
      <c r="R20" s="125">
        <v>183</v>
      </c>
      <c r="S20" s="125">
        <v>162</v>
      </c>
      <c r="T20" s="118">
        <f t="shared" si="8"/>
        <v>88.52459016393442</v>
      </c>
      <c r="U20" s="124">
        <f t="shared" si="9"/>
        <v>-21</v>
      </c>
      <c r="V20" s="157">
        <f t="shared" si="33"/>
        <v>50.4</v>
      </c>
      <c r="W20" s="157">
        <f t="shared" si="34"/>
        <v>49.8</v>
      </c>
      <c r="X20" s="118">
        <f t="shared" si="10"/>
        <v>-0.6000000000000014</v>
      </c>
      <c r="Y20" s="126">
        <v>78</v>
      </c>
      <c r="Z20" s="126">
        <v>62</v>
      </c>
      <c r="AA20" s="118">
        <f t="shared" si="11"/>
        <v>79.48717948717949</v>
      </c>
      <c r="AB20" s="26">
        <f t="shared" si="12"/>
        <v>-16</v>
      </c>
      <c r="AC20" s="125">
        <v>2314</v>
      </c>
      <c r="AD20" s="125">
        <v>918</v>
      </c>
      <c r="AE20" s="23">
        <f t="shared" si="13"/>
        <v>39.671564390665516</v>
      </c>
      <c r="AF20" s="22">
        <f t="shared" si="14"/>
        <v>-1396</v>
      </c>
      <c r="AG20" s="125">
        <v>555</v>
      </c>
      <c r="AH20" s="125">
        <v>558</v>
      </c>
      <c r="AI20" s="23">
        <f t="shared" si="15"/>
        <v>100.54054054054053</v>
      </c>
      <c r="AJ20" s="22">
        <f t="shared" si="16"/>
        <v>3</v>
      </c>
      <c r="AK20" s="139">
        <v>786</v>
      </c>
      <c r="AL20" s="139">
        <v>45</v>
      </c>
      <c r="AM20" s="23">
        <f t="shared" si="17"/>
        <v>5.7251908396946565</v>
      </c>
      <c r="AN20" s="22">
        <f t="shared" si="18"/>
        <v>-741</v>
      </c>
      <c r="AO20" s="125">
        <v>106</v>
      </c>
      <c r="AP20" s="125">
        <v>106</v>
      </c>
      <c r="AQ20" s="27">
        <f t="shared" si="35"/>
        <v>100</v>
      </c>
      <c r="AR20" s="26">
        <f t="shared" si="19"/>
        <v>0</v>
      </c>
      <c r="AS20" s="127">
        <v>165</v>
      </c>
      <c r="AT20" s="125">
        <v>115</v>
      </c>
      <c r="AU20" s="29">
        <f t="shared" si="31"/>
        <v>69.7</v>
      </c>
      <c r="AV20" s="28">
        <f t="shared" si="20"/>
        <v>-50</v>
      </c>
      <c r="AW20" s="125">
        <v>403</v>
      </c>
      <c r="AX20" s="128">
        <v>344</v>
      </c>
      <c r="AY20" s="24">
        <f t="shared" si="21"/>
        <v>85.4</v>
      </c>
      <c r="AZ20" s="22">
        <f t="shared" si="22"/>
        <v>-59</v>
      </c>
      <c r="BA20" s="125">
        <v>365</v>
      </c>
      <c r="BB20" s="125">
        <v>676</v>
      </c>
      <c r="BC20" s="118">
        <f t="shared" si="23"/>
        <v>185.2054794520548</v>
      </c>
      <c r="BD20" s="26">
        <f t="shared" si="24"/>
        <v>311</v>
      </c>
      <c r="BE20" s="125">
        <v>259</v>
      </c>
      <c r="BF20" s="125">
        <v>444</v>
      </c>
      <c r="BG20" s="118">
        <f t="shared" si="25"/>
        <v>171.42857142857142</v>
      </c>
      <c r="BH20" s="26">
        <f t="shared" si="26"/>
        <v>185</v>
      </c>
      <c r="BI20" s="125">
        <v>197</v>
      </c>
      <c r="BJ20" s="125">
        <v>328</v>
      </c>
      <c r="BK20" s="118">
        <f t="shared" si="27"/>
        <v>166.49746192893403</v>
      </c>
      <c r="BL20" s="26">
        <f t="shared" si="28"/>
        <v>131</v>
      </c>
      <c r="BM20" s="125">
        <v>3173.0088495575224</v>
      </c>
      <c r="BN20" s="125">
        <v>3615.5629139072853</v>
      </c>
      <c r="BO20" s="22">
        <f t="shared" si="29"/>
        <v>442.55406434976294</v>
      </c>
      <c r="BP20" s="129">
        <v>42</v>
      </c>
      <c r="BQ20" s="125">
        <v>70</v>
      </c>
      <c r="BR20" s="24">
        <f t="shared" si="30"/>
        <v>166.7</v>
      </c>
      <c r="BS20" s="22">
        <f t="shared" si="32"/>
        <v>28</v>
      </c>
      <c r="BT20" s="125">
        <v>5431.74</v>
      </c>
      <c r="BU20" s="125">
        <v>5788.49</v>
      </c>
      <c r="BV20" s="24">
        <f t="shared" si="36"/>
        <v>106.56787696023741</v>
      </c>
      <c r="BW20" s="26">
        <f t="shared" si="37"/>
        <v>356.75</v>
      </c>
    </row>
    <row r="21" spans="1:75" s="16" customFormat="1" ht="17.25" customHeight="1">
      <c r="A21" s="31" t="s">
        <v>88</v>
      </c>
      <c r="B21" s="125">
        <v>2098</v>
      </c>
      <c r="C21" s="125">
        <v>1875</v>
      </c>
      <c r="D21" s="27">
        <f aca="true" t="shared" si="38" ref="D21:D30">C21/B21*100</f>
        <v>89.37082936129647</v>
      </c>
      <c r="E21" s="26">
        <f aca="true" t="shared" si="39" ref="E21:E30">C21-B21</f>
        <v>-223</v>
      </c>
      <c r="F21" s="125">
        <v>1550</v>
      </c>
      <c r="G21" s="125">
        <v>1385</v>
      </c>
      <c r="H21" s="27">
        <f>G21/F21*100</f>
        <v>89.35483870967742</v>
      </c>
      <c r="I21" s="26">
        <f>G21-F21</f>
        <v>-165</v>
      </c>
      <c r="J21" s="125">
        <v>537</v>
      </c>
      <c r="K21" s="125">
        <v>616</v>
      </c>
      <c r="L21" s="27">
        <f>K21/J21*100</f>
        <v>114.71135940409683</v>
      </c>
      <c r="M21" s="26">
        <f>K21-J21</f>
        <v>79</v>
      </c>
      <c r="N21" s="125">
        <v>690</v>
      </c>
      <c r="O21" s="125">
        <v>556</v>
      </c>
      <c r="P21" s="27">
        <f>O21/N21*100</f>
        <v>80.57971014492755</v>
      </c>
      <c r="Q21" s="26">
        <f>O21-N21</f>
        <v>-134</v>
      </c>
      <c r="R21" s="125">
        <v>297</v>
      </c>
      <c r="S21" s="125">
        <v>222</v>
      </c>
      <c r="T21" s="118">
        <f t="shared" si="8"/>
        <v>74.74747474747475</v>
      </c>
      <c r="U21" s="124">
        <f>S21-R21</f>
        <v>-75</v>
      </c>
      <c r="V21" s="157">
        <f t="shared" si="33"/>
        <v>43</v>
      </c>
      <c r="W21" s="157">
        <f t="shared" si="34"/>
        <v>39.9</v>
      </c>
      <c r="X21" s="118">
        <f aca="true" t="shared" si="40" ref="X21:X30">W21-V21</f>
        <v>-3.1000000000000014</v>
      </c>
      <c r="Y21" s="125">
        <v>64</v>
      </c>
      <c r="Z21" s="125">
        <v>21</v>
      </c>
      <c r="AA21" s="118">
        <f>Z21/Y21*100</f>
        <v>32.8125</v>
      </c>
      <c r="AB21" s="26">
        <f>Z21-Y21</f>
        <v>-43</v>
      </c>
      <c r="AC21" s="125">
        <v>3317</v>
      </c>
      <c r="AD21" s="125">
        <v>1810</v>
      </c>
      <c r="AE21" s="23">
        <f>AD21/AC21*100</f>
        <v>54.567380162797704</v>
      </c>
      <c r="AF21" s="22">
        <f>AD21-AC21</f>
        <v>-1507</v>
      </c>
      <c r="AG21" s="125">
        <v>1516</v>
      </c>
      <c r="AH21" s="125">
        <v>1315</v>
      </c>
      <c r="AI21" s="23">
        <f>AH21/AG21*100</f>
        <v>86.74142480211083</v>
      </c>
      <c r="AJ21" s="22">
        <f>AH21-AG21</f>
        <v>-201</v>
      </c>
      <c r="AK21" s="125">
        <v>1261</v>
      </c>
      <c r="AL21" s="125">
        <v>249</v>
      </c>
      <c r="AM21" s="23">
        <f t="shared" si="17"/>
        <v>19.746233148295005</v>
      </c>
      <c r="AN21" s="22">
        <f>AL21-AK21</f>
        <v>-1012</v>
      </c>
      <c r="AO21" s="125">
        <v>367</v>
      </c>
      <c r="AP21" s="125">
        <v>198</v>
      </c>
      <c r="AQ21" s="27">
        <f>AP21/AO21*100</f>
        <v>53.950953678474114</v>
      </c>
      <c r="AR21" s="26">
        <f>AP21-AO21</f>
        <v>-169</v>
      </c>
      <c r="AS21" s="125">
        <v>178</v>
      </c>
      <c r="AT21" s="125">
        <v>163</v>
      </c>
      <c r="AU21" s="29">
        <f>ROUND(AT21/AS21*100,1)</f>
        <v>91.6</v>
      </c>
      <c r="AV21" s="28">
        <f>AT21-AS21</f>
        <v>-15</v>
      </c>
      <c r="AW21" s="125">
        <v>724</v>
      </c>
      <c r="AX21" s="125">
        <v>575</v>
      </c>
      <c r="AY21" s="24">
        <f>ROUND(AX21/AW21*100,1)</f>
        <v>79.4</v>
      </c>
      <c r="AZ21" s="22">
        <f>AX21-AW21</f>
        <v>-149</v>
      </c>
      <c r="BA21" s="125">
        <v>1045</v>
      </c>
      <c r="BB21" s="125">
        <v>1055</v>
      </c>
      <c r="BC21" s="118">
        <f aca="true" t="shared" si="41" ref="BC21:BC30">BB21/BA21*100</f>
        <v>100.95693779904306</v>
      </c>
      <c r="BD21" s="26">
        <f aca="true" t="shared" si="42" ref="BD21:BD30">BB21-BA21</f>
        <v>10</v>
      </c>
      <c r="BE21" s="125">
        <v>806</v>
      </c>
      <c r="BF21" s="125">
        <v>797</v>
      </c>
      <c r="BG21" s="118">
        <f>BF21/BE21*100</f>
        <v>98.8833746898263</v>
      </c>
      <c r="BH21" s="26">
        <f>BF21-BE21</f>
        <v>-9</v>
      </c>
      <c r="BI21" s="125">
        <v>525</v>
      </c>
      <c r="BJ21" s="125">
        <v>575</v>
      </c>
      <c r="BK21" s="118">
        <f>BJ21/BI21*100</f>
        <v>109.52380952380953</v>
      </c>
      <c r="BL21" s="26">
        <f>BJ21-BI21</f>
        <v>50</v>
      </c>
      <c r="BM21" s="125">
        <v>2281.459566074951</v>
      </c>
      <c r="BN21" s="125">
        <v>2925.783972125436</v>
      </c>
      <c r="BO21" s="22">
        <f>BN21-BM21</f>
        <v>644.3244060504849</v>
      </c>
      <c r="BP21" s="125">
        <v>41</v>
      </c>
      <c r="BQ21" s="125">
        <v>18</v>
      </c>
      <c r="BR21" s="24">
        <f>ROUND(BQ21/BP21*100,1)</f>
        <v>43.9</v>
      </c>
      <c r="BS21" s="22">
        <f>BQ21-BP21</f>
        <v>-23</v>
      </c>
      <c r="BT21" s="125">
        <v>5042.83</v>
      </c>
      <c r="BU21" s="125">
        <v>5234.5</v>
      </c>
      <c r="BV21" s="24">
        <f t="shared" si="36"/>
        <v>103.80084198753478</v>
      </c>
      <c r="BW21" s="26">
        <f t="shared" si="37"/>
        <v>191.67000000000007</v>
      </c>
    </row>
    <row r="22" spans="1:75" s="16" customFormat="1" ht="17.25" customHeight="1">
      <c r="A22" s="31" t="s">
        <v>105</v>
      </c>
      <c r="B22" s="125">
        <v>2166</v>
      </c>
      <c r="C22" s="125">
        <v>2005</v>
      </c>
      <c r="D22" s="27">
        <f t="shared" si="38"/>
        <v>92.56694367497693</v>
      </c>
      <c r="E22" s="26">
        <f t="shared" si="39"/>
        <v>-161</v>
      </c>
      <c r="F22" s="125">
        <v>1951</v>
      </c>
      <c r="G22" s="125">
        <v>1788</v>
      </c>
      <c r="H22" s="27">
        <f t="shared" si="2"/>
        <v>91.64531009738596</v>
      </c>
      <c r="I22" s="26">
        <f t="shared" si="3"/>
        <v>-163</v>
      </c>
      <c r="J22" s="125">
        <v>674</v>
      </c>
      <c r="K22" s="125">
        <v>688</v>
      </c>
      <c r="L22" s="27">
        <f t="shared" si="4"/>
        <v>102.07715133531157</v>
      </c>
      <c r="M22" s="26">
        <f t="shared" si="5"/>
        <v>14</v>
      </c>
      <c r="N22" s="125">
        <v>1013</v>
      </c>
      <c r="O22" s="125">
        <v>910</v>
      </c>
      <c r="P22" s="27">
        <f t="shared" si="6"/>
        <v>89.83218163869694</v>
      </c>
      <c r="Q22" s="26">
        <f t="shared" si="7"/>
        <v>-103</v>
      </c>
      <c r="R22" s="125">
        <v>207</v>
      </c>
      <c r="S22" s="125">
        <v>188</v>
      </c>
      <c r="T22" s="118">
        <f t="shared" si="8"/>
        <v>90.82125603864735</v>
      </c>
      <c r="U22" s="124">
        <f t="shared" si="9"/>
        <v>-19</v>
      </c>
      <c r="V22" s="157">
        <f t="shared" si="33"/>
        <v>20.4</v>
      </c>
      <c r="W22" s="157">
        <f t="shared" si="34"/>
        <v>20.7</v>
      </c>
      <c r="X22" s="118">
        <f t="shared" si="40"/>
        <v>0.3000000000000007</v>
      </c>
      <c r="Y22" s="126">
        <v>101</v>
      </c>
      <c r="Z22" s="126">
        <v>26</v>
      </c>
      <c r="AA22" s="118">
        <f t="shared" si="11"/>
        <v>25.742574257425744</v>
      </c>
      <c r="AB22" s="26">
        <f t="shared" si="12"/>
        <v>-75</v>
      </c>
      <c r="AC22" s="125">
        <v>3249</v>
      </c>
      <c r="AD22" s="125">
        <v>2342</v>
      </c>
      <c r="AE22" s="23">
        <f t="shared" si="13"/>
        <v>72.08371806709756</v>
      </c>
      <c r="AF22" s="22">
        <f t="shared" si="14"/>
        <v>-907</v>
      </c>
      <c r="AG22" s="125">
        <v>1921</v>
      </c>
      <c r="AH22" s="125">
        <v>1727</v>
      </c>
      <c r="AI22" s="23">
        <f t="shared" si="15"/>
        <v>89.90109318063509</v>
      </c>
      <c r="AJ22" s="22">
        <f t="shared" si="16"/>
        <v>-194</v>
      </c>
      <c r="AK22" s="139">
        <v>717</v>
      </c>
      <c r="AL22" s="139">
        <v>100</v>
      </c>
      <c r="AM22" s="23">
        <f t="shared" si="17"/>
        <v>13.94700139470014</v>
      </c>
      <c r="AN22" s="22">
        <f t="shared" si="18"/>
        <v>-617</v>
      </c>
      <c r="AO22" s="125">
        <v>322</v>
      </c>
      <c r="AP22" s="125">
        <v>270</v>
      </c>
      <c r="AQ22" s="27">
        <f t="shared" si="35"/>
        <v>83.85093167701864</v>
      </c>
      <c r="AR22" s="26">
        <f t="shared" si="19"/>
        <v>-52</v>
      </c>
      <c r="AS22" s="127">
        <v>205</v>
      </c>
      <c r="AT22" s="125">
        <v>180</v>
      </c>
      <c r="AU22" s="29">
        <f t="shared" si="31"/>
        <v>87.8</v>
      </c>
      <c r="AV22" s="28">
        <f t="shared" si="20"/>
        <v>-25</v>
      </c>
      <c r="AW22" s="125">
        <v>1054</v>
      </c>
      <c r="AX22" s="128">
        <v>935</v>
      </c>
      <c r="AY22" s="24">
        <f t="shared" si="21"/>
        <v>88.7</v>
      </c>
      <c r="AZ22" s="22">
        <f t="shared" si="22"/>
        <v>-119</v>
      </c>
      <c r="BA22" s="125">
        <v>734</v>
      </c>
      <c r="BB22" s="125">
        <v>861</v>
      </c>
      <c r="BC22" s="118">
        <f t="shared" si="41"/>
        <v>117.3024523160763</v>
      </c>
      <c r="BD22" s="26">
        <f t="shared" si="42"/>
        <v>127</v>
      </c>
      <c r="BE22" s="125">
        <v>725</v>
      </c>
      <c r="BF22" s="125">
        <v>837</v>
      </c>
      <c r="BG22" s="118">
        <f t="shared" si="25"/>
        <v>115.44827586206895</v>
      </c>
      <c r="BH22" s="26">
        <f t="shared" si="26"/>
        <v>112</v>
      </c>
      <c r="BI22" s="125">
        <v>469</v>
      </c>
      <c r="BJ22" s="125">
        <v>626</v>
      </c>
      <c r="BK22" s="118">
        <f t="shared" si="27"/>
        <v>133.47547974413646</v>
      </c>
      <c r="BL22" s="26">
        <f t="shared" si="28"/>
        <v>157</v>
      </c>
      <c r="BM22" s="125">
        <v>2532.0143884892086</v>
      </c>
      <c r="BN22" s="125">
        <v>3087.5379939209724</v>
      </c>
      <c r="BO22" s="22">
        <f t="shared" si="29"/>
        <v>555.5236054317638</v>
      </c>
      <c r="BP22" s="129">
        <v>28</v>
      </c>
      <c r="BQ22" s="125">
        <v>14</v>
      </c>
      <c r="BR22" s="24">
        <f t="shared" si="30"/>
        <v>50</v>
      </c>
      <c r="BS22" s="22">
        <f t="shared" si="32"/>
        <v>-14</v>
      </c>
      <c r="BT22" s="125">
        <v>4661.82</v>
      </c>
      <c r="BU22" s="125">
        <v>6245.21</v>
      </c>
      <c r="BV22" s="24">
        <f t="shared" si="36"/>
        <v>133.96506085606052</v>
      </c>
      <c r="BW22" s="26">
        <f t="shared" si="37"/>
        <v>1583.3900000000003</v>
      </c>
    </row>
    <row r="23" spans="1:75" s="16" customFormat="1" ht="17.25" customHeight="1">
      <c r="A23" s="31" t="s">
        <v>98</v>
      </c>
      <c r="B23" s="125">
        <v>1212</v>
      </c>
      <c r="C23" s="125">
        <v>1123</v>
      </c>
      <c r="D23" s="27">
        <f t="shared" si="38"/>
        <v>92.65676567656766</v>
      </c>
      <c r="E23" s="26">
        <f t="shared" si="39"/>
        <v>-89</v>
      </c>
      <c r="F23" s="125">
        <v>948</v>
      </c>
      <c r="G23" s="125">
        <v>934</v>
      </c>
      <c r="H23" s="27">
        <f t="shared" si="2"/>
        <v>98.52320675105484</v>
      </c>
      <c r="I23" s="26">
        <f t="shared" si="3"/>
        <v>-14</v>
      </c>
      <c r="J23" s="125">
        <v>344</v>
      </c>
      <c r="K23" s="125">
        <v>367</v>
      </c>
      <c r="L23" s="27">
        <f t="shared" si="4"/>
        <v>106.6860465116279</v>
      </c>
      <c r="M23" s="26">
        <f t="shared" si="5"/>
        <v>23</v>
      </c>
      <c r="N23" s="125">
        <v>488</v>
      </c>
      <c r="O23" s="125">
        <v>368</v>
      </c>
      <c r="P23" s="27">
        <f t="shared" si="6"/>
        <v>75.40983606557377</v>
      </c>
      <c r="Q23" s="26">
        <f t="shared" si="7"/>
        <v>-120</v>
      </c>
      <c r="R23" s="125">
        <v>196</v>
      </c>
      <c r="S23" s="125">
        <v>120</v>
      </c>
      <c r="T23" s="118">
        <f t="shared" si="8"/>
        <v>61.224489795918366</v>
      </c>
      <c r="U23" s="124">
        <f t="shared" si="9"/>
        <v>-76</v>
      </c>
      <c r="V23" s="157">
        <f t="shared" si="33"/>
        <v>40.2</v>
      </c>
      <c r="W23" s="157">
        <f t="shared" si="34"/>
        <v>32.6</v>
      </c>
      <c r="X23" s="118">
        <f t="shared" si="40"/>
        <v>-7.600000000000001</v>
      </c>
      <c r="Y23" s="126">
        <v>51</v>
      </c>
      <c r="Z23" s="126">
        <v>20</v>
      </c>
      <c r="AA23" s="118">
        <f t="shared" si="11"/>
        <v>39.21568627450981</v>
      </c>
      <c r="AB23" s="26">
        <f t="shared" si="12"/>
        <v>-31</v>
      </c>
      <c r="AC23" s="125">
        <v>2416</v>
      </c>
      <c r="AD23" s="125">
        <v>1184</v>
      </c>
      <c r="AE23" s="23">
        <f t="shared" si="13"/>
        <v>49.00662251655629</v>
      </c>
      <c r="AF23" s="22">
        <f t="shared" si="14"/>
        <v>-1232</v>
      </c>
      <c r="AG23" s="125">
        <v>939</v>
      </c>
      <c r="AH23" s="125">
        <v>921</v>
      </c>
      <c r="AI23" s="23">
        <f t="shared" si="15"/>
        <v>98.08306709265176</v>
      </c>
      <c r="AJ23" s="22">
        <f t="shared" si="16"/>
        <v>-18</v>
      </c>
      <c r="AK23" s="139">
        <v>849</v>
      </c>
      <c r="AL23" s="139">
        <v>51</v>
      </c>
      <c r="AM23" s="23">
        <f t="shared" si="17"/>
        <v>6.007067137809187</v>
      </c>
      <c r="AN23" s="22">
        <f t="shared" si="18"/>
        <v>-798</v>
      </c>
      <c r="AO23" s="125">
        <v>272</v>
      </c>
      <c r="AP23" s="125">
        <v>247</v>
      </c>
      <c r="AQ23" s="27">
        <f t="shared" si="35"/>
        <v>90.80882352941177</v>
      </c>
      <c r="AR23" s="26">
        <f t="shared" si="19"/>
        <v>-25</v>
      </c>
      <c r="AS23" s="127">
        <v>121</v>
      </c>
      <c r="AT23" s="125">
        <v>127</v>
      </c>
      <c r="AU23" s="29">
        <f t="shared" si="31"/>
        <v>105</v>
      </c>
      <c r="AV23" s="28">
        <f t="shared" si="20"/>
        <v>6</v>
      </c>
      <c r="AW23" s="125">
        <v>525</v>
      </c>
      <c r="AX23" s="128">
        <v>384</v>
      </c>
      <c r="AY23" s="24">
        <f t="shared" si="21"/>
        <v>73.1</v>
      </c>
      <c r="AZ23" s="22">
        <f t="shared" si="22"/>
        <v>-141</v>
      </c>
      <c r="BA23" s="125">
        <v>588</v>
      </c>
      <c r="BB23" s="125">
        <v>568</v>
      </c>
      <c r="BC23" s="118">
        <f t="shared" si="41"/>
        <v>96.5986394557823</v>
      </c>
      <c r="BD23" s="26">
        <f t="shared" si="42"/>
        <v>-20</v>
      </c>
      <c r="BE23" s="125">
        <v>436</v>
      </c>
      <c r="BF23" s="125">
        <v>503</v>
      </c>
      <c r="BG23" s="118">
        <f t="shared" si="25"/>
        <v>115.36697247706422</v>
      </c>
      <c r="BH23" s="26">
        <f t="shared" si="26"/>
        <v>67</v>
      </c>
      <c r="BI23" s="125">
        <v>322</v>
      </c>
      <c r="BJ23" s="125">
        <v>390</v>
      </c>
      <c r="BK23" s="118">
        <f t="shared" si="27"/>
        <v>121.11801242236024</v>
      </c>
      <c r="BL23" s="26">
        <f t="shared" si="28"/>
        <v>68</v>
      </c>
      <c r="BM23" s="125">
        <v>2518.1818181818185</v>
      </c>
      <c r="BN23" s="125">
        <v>3125.593667546174</v>
      </c>
      <c r="BO23" s="22">
        <f t="shared" si="29"/>
        <v>607.4118493643555</v>
      </c>
      <c r="BP23" s="129">
        <v>30</v>
      </c>
      <c r="BQ23" s="125">
        <v>15</v>
      </c>
      <c r="BR23" s="24">
        <f t="shared" si="30"/>
        <v>50</v>
      </c>
      <c r="BS23" s="22">
        <f t="shared" si="32"/>
        <v>-15</v>
      </c>
      <c r="BT23" s="125">
        <v>4316.8</v>
      </c>
      <c r="BU23" s="125">
        <v>4907.53</v>
      </c>
      <c r="BV23" s="24">
        <f t="shared" si="36"/>
        <v>113.68444217939214</v>
      </c>
      <c r="BW23" s="26">
        <f t="shared" si="37"/>
        <v>590.7299999999996</v>
      </c>
    </row>
    <row r="24" spans="1:75" s="16" customFormat="1" ht="17.25" customHeight="1">
      <c r="A24" s="31" t="s">
        <v>106</v>
      </c>
      <c r="B24" s="125">
        <v>1251</v>
      </c>
      <c r="C24" s="125">
        <v>1146</v>
      </c>
      <c r="D24" s="27">
        <f t="shared" si="38"/>
        <v>91.60671462829735</v>
      </c>
      <c r="E24" s="26">
        <f t="shared" si="39"/>
        <v>-105</v>
      </c>
      <c r="F24" s="125">
        <v>1080</v>
      </c>
      <c r="G24" s="125">
        <v>1001</v>
      </c>
      <c r="H24" s="27">
        <f t="shared" si="2"/>
        <v>92.68518518518518</v>
      </c>
      <c r="I24" s="26">
        <f t="shared" si="3"/>
        <v>-79</v>
      </c>
      <c r="J24" s="125">
        <v>344</v>
      </c>
      <c r="K24" s="125">
        <v>396</v>
      </c>
      <c r="L24" s="27">
        <f t="shared" si="4"/>
        <v>115.11627906976744</v>
      </c>
      <c r="M24" s="26">
        <f t="shared" si="5"/>
        <v>52</v>
      </c>
      <c r="N24" s="125">
        <v>457</v>
      </c>
      <c r="O24" s="125">
        <v>406</v>
      </c>
      <c r="P24" s="27">
        <f t="shared" si="6"/>
        <v>88.8402625820569</v>
      </c>
      <c r="Q24" s="26">
        <f t="shared" si="7"/>
        <v>-51</v>
      </c>
      <c r="R24" s="125">
        <v>143</v>
      </c>
      <c r="S24" s="125">
        <v>124</v>
      </c>
      <c r="T24" s="118">
        <f t="shared" si="8"/>
        <v>86.7132867132867</v>
      </c>
      <c r="U24" s="124">
        <f t="shared" si="9"/>
        <v>-19</v>
      </c>
      <c r="V24" s="157">
        <f t="shared" si="33"/>
        <v>31.3</v>
      </c>
      <c r="W24" s="157">
        <f t="shared" si="34"/>
        <v>30.5</v>
      </c>
      <c r="X24" s="118">
        <f t="shared" si="40"/>
        <v>-0.8000000000000007</v>
      </c>
      <c r="Y24" s="126">
        <v>54</v>
      </c>
      <c r="Z24" s="126">
        <v>48</v>
      </c>
      <c r="AA24" s="118">
        <f t="shared" si="11"/>
        <v>88.88888888888889</v>
      </c>
      <c r="AB24" s="26">
        <f t="shared" si="12"/>
        <v>-6</v>
      </c>
      <c r="AC24" s="125">
        <v>2674</v>
      </c>
      <c r="AD24" s="125">
        <v>1379</v>
      </c>
      <c r="AE24" s="23">
        <f t="shared" si="13"/>
        <v>51.57068062827225</v>
      </c>
      <c r="AF24" s="22">
        <f t="shared" si="14"/>
        <v>-1295</v>
      </c>
      <c r="AG24" s="125">
        <v>1075</v>
      </c>
      <c r="AH24" s="125">
        <v>992</v>
      </c>
      <c r="AI24" s="23">
        <f t="shared" si="15"/>
        <v>92.27906976744185</v>
      </c>
      <c r="AJ24" s="22">
        <f t="shared" si="16"/>
        <v>-83</v>
      </c>
      <c r="AK24" s="139">
        <v>720</v>
      </c>
      <c r="AL24" s="139">
        <v>65</v>
      </c>
      <c r="AM24" s="23">
        <f t="shared" si="17"/>
        <v>9.027777777777777</v>
      </c>
      <c r="AN24" s="22">
        <f t="shared" si="18"/>
        <v>-655</v>
      </c>
      <c r="AO24" s="125">
        <v>244</v>
      </c>
      <c r="AP24" s="125">
        <v>143</v>
      </c>
      <c r="AQ24" s="27">
        <f t="shared" si="35"/>
        <v>58.606557377049185</v>
      </c>
      <c r="AR24" s="26">
        <f t="shared" si="19"/>
        <v>-101</v>
      </c>
      <c r="AS24" s="127">
        <v>124</v>
      </c>
      <c r="AT24" s="125">
        <v>130</v>
      </c>
      <c r="AU24" s="29">
        <f t="shared" si="31"/>
        <v>104.8</v>
      </c>
      <c r="AV24" s="28">
        <f t="shared" si="20"/>
        <v>6</v>
      </c>
      <c r="AW24" s="125">
        <v>458</v>
      </c>
      <c r="AX24" s="128">
        <v>415</v>
      </c>
      <c r="AY24" s="24">
        <f t="shared" si="21"/>
        <v>90.6</v>
      </c>
      <c r="AZ24" s="22">
        <f t="shared" si="22"/>
        <v>-43</v>
      </c>
      <c r="BA24" s="125">
        <v>502</v>
      </c>
      <c r="BB24" s="125">
        <v>526</v>
      </c>
      <c r="BC24" s="118">
        <f t="shared" si="41"/>
        <v>104.7808764940239</v>
      </c>
      <c r="BD24" s="26">
        <f t="shared" si="42"/>
        <v>24</v>
      </c>
      <c r="BE24" s="125">
        <v>480</v>
      </c>
      <c r="BF24" s="125">
        <v>509</v>
      </c>
      <c r="BG24" s="118">
        <f t="shared" si="25"/>
        <v>106.04166666666666</v>
      </c>
      <c r="BH24" s="26">
        <f t="shared" si="26"/>
        <v>29</v>
      </c>
      <c r="BI24" s="125">
        <v>200</v>
      </c>
      <c r="BJ24" s="125">
        <v>257</v>
      </c>
      <c r="BK24" s="118">
        <f t="shared" si="27"/>
        <v>128.5</v>
      </c>
      <c r="BL24" s="26">
        <f t="shared" si="28"/>
        <v>57</v>
      </c>
      <c r="BM24" s="125">
        <v>2226.829268292683</v>
      </c>
      <c r="BN24" s="125">
        <v>2899.2395437262358</v>
      </c>
      <c r="BO24" s="22">
        <f t="shared" si="29"/>
        <v>672.4102754335527</v>
      </c>
      <c r="BP24" s="132">
        <v>12</v>
      </c>
      <c r="BQ24" s="125">
        <v>14</v>
      </c>
      <c r="BR24" s="24">
        <f t="shared" si="30"/>
        <v>116.7</v>
      </c>
      <c r="BS24" s="22">
        <f t="shared" si="32"/>
        <v>2</v>
      </c>
      <c r="BT24" s="125">
        <v>4182</v>
      </c>
      <c r="BU24" s="125">
        <v>4843.64</v>
      </c>
      <c r="BV24" s="24">
        <f t="shared" si="36"/>
        <v>115.8211382113821</v>
      </c>
      <c r="BW24" s="26">
        <f t="shared" si="37"/>
        <v>661.6400000000003</v>
      </c>
    </row>
    <row r="25" spans="1:75" s="16" customFormat="1" ht="17.25" customHeight="1">
      <c r="A25" s="31" t="s">
        <v>99</v>
      </c>
      <c r="B25" s="125">
        <v>1787</v>
      </c>
      <c r="C25" s="125">
        <v>1939</v>
      </c>
      <c r="D25" s="27">
        <f t="shared" si="38"/>
        <v>108.50587576944599</v>
      </c>
      <c r="E25" s="26">
        <f t="shared" si="39"/>
        <v>152</v>
      </c>
      <c r="F25" s="125">
        <v>1295</v>
      </c>
      <c r="G25" s="125">
        <v>1362</v>
      </c>
      <c r="H25" s="27">
        <f t="shared" si="2"/>
        <v>105.17374517374517</v>
      </c>
      <c r="I25" s="26">
        <f t="shared" si="3"/>
        <v>67</v>
      </c>
      <c r="J25" s="125">
        <v>521</v>
      </c>
      <c r="K25" s="125">
        <v>668</v>
      </c>
      <c r="L25" s="27">
        <f t="shared" si="4"/>
        <v>128.21497120921305</v>
      </c>
      <c r="M25" s="26">
        <f t="shared" si="5"/>
        <v>147</v>
      </c>
      <c r="N25" s="125">
        <v>639</v>
      </c>
      <c r="O25" s="125">
        <v>643</v>
      </c>
      <c r="P25" s="27">
        <f t="shared" si="6"/>
        <v>100.62597809076684</v>
      </c>
      <c r="Q25" s="26">
        <f t="shared" si="7"/>
        <v>4</v>
      </c>
      <c r="R25" s="125">
        <v>203</v>
      </c>
      <c r="S25" s="125">
        <v>215</v>
      </c>
      <c r="T25" s="118">
        <f t="shared" si="8"/>
        <v>105.91133004926108</v>
      </c>
      <c r="U25" s="124">
        <f t="shared" si="9"/>
        <v>12</v>
      </c>
      <c r="V25" s="157">
        <f t="shared" si="33"/>
        <v>31.8</v>
      </c>
      <c r="W25" s="157">
        <f t="shared" si="34"/>
        <v>33.4</v>
      </c>
      <c r="X25" s="118">
        <f t="shared" si="40"/>
        <v>1.5999999999999979</v>
      </c>
      <c r="Y25" s="126">
        <v>79</v>
      </c>
      <c r="Z25" s="126">
        <v>54</v>
      </c>
      <c r="AA25" s="118">
        <f t="shared" si="11"/>
        <v>68.35443037974683</v>
      </c>
      <c r="AB25" s="26">
        <f t="shared" si="12"/>
        <v>-25</v>
      </c>
      <c r="AC25" s="125">
        <v>3192</v>
      </c>
      <c r="AD25" s="125">
        <v>1804</v>
      </c>
      <c r="AE25" s="23">
        <f t="shared" si="13"/>
        <v>56.51629072681704</v>
      </c>
      <c r="AF25" s="22">
        <f t="shared" si="14"/>
        <v>-1388</v>
      </c>
      <c r="AG25" s="125">
        <v>1251</v>
      </c>
      <c r="AH25" s="125">
        <v>1133</v>
      </c>
      <c r="AI25" s="23">
        <f t="shared" si="15"/>
        <v>90.5675459632294</v>
      </c>
      <c r="AJ25" s="22">
        <f t="shared" si="16"/>
        <v>-118</v>
      </c>
      <c r="AK25" s="139">
        <v>1231</v>
      </c>
      <c r="AL25" s="139">
        <v>281</v>
      </c>
      <c r="AM25" s="23">
        <f t="shared" si="17"/>
        <v>22.826969943135662</v>
      </c>
      <c r="AN25" s="22">
        <f t="shared" si="18"/>
        <v>-950</v>
      </c>
      <c r="AO25" s="125">
        <v>204</v>
      </c>
      <c r="AP25" s="125">
        <v>182</v>
      </c>
      <c r="AQ25" s="27">
        <f t="shared" si="35"/>
        <v>89.2156862745098</v>
      </c>
      <c r="AR25" s="26">
        <f t="shared" si="19"/>
        <v>-22</v>
      </c>
      <c r="AS25" s="127">
        <v>160</v>
      </c>
      <c r="AT25" s="125">
        <v>144</v>
      </c>
      <c r="AU25" s="29">
        <f t="shared" si="31"/>
        <v>90</v>
      </c>
      <c r="AV25" s="28">
        <f t="shared" si="20"/>
        <v>-16</v>
      </c>
      <c r="AW25" s="125">
        <v>654</v>
      </c>
      <c r="AX25" s="128">
        <v>629</v>
      </c>
      <c r="AY25" s="24">
        <f t="shared" si="21"/>
        <v>96.2</v>
      </c>
      <c r="AZ25" s="22">
        <f t="shared" si="22"/>
        <v>-25</v>
      </c>
      <c r="BA25" s="125">
        <v>856</v>
      </c>
      <c r="BB25" s="125">
        <v>1088</v>
      </c>
      <c r="BC25" s="118">
        <f t="shared" si="41"/>
        <v>127.10280373831775</v>
      </c>
      <c r="BD25" s="26">
        <f t="shared" si="42"/>
        <v>232</v>
      </c>
      <c r="BE25" s="125">
        <v>587</v>
      </c>
      <c r="BF25" s="125">
        <v>754</v>
      </c>
      <c r="BG25" s="118">
        <f t="shared" si="25"/>
        <v>128.4497444633731</v>
      </c>
      <c r="BH25" s="26">
        <f t="shared" si="26"/>
        <v>167</v>
      </c>
      <c r="BI25" s="125">
        <v>462</v>
      </c>
      <c r="BJ25" s="125">
        <v>593</v>
      </c>
      <c r="BK25" s="118">
        <f t="shared" si="27"/>
        <v>128.35497835497836</v>
      </c>
      <c r="BL25" s="26">
        <f t="shared" si="28"/>
        <v>131</v>
      </c>
      <c r="BM25" s="125">
        <v>2346.794871794872</v>
      </c>
      <c r="BN25" s="125">
        <v>3118.6084142394825</v>
      </c>
      <c r="BO25" s="22">
        <f t="shared" si="29"/>
        <v>771.8135424446104</v>
      </c>
      <c r="BP25" s="129">
        <v>37</v>
      </c>
      <c r="BQ25" s="125">
        <v>30</v>
      </c>
      <c r="BR25" s="24">
        <f t="shared" si="30"/>
        <v>81.1</v>
      </c>
      <c r="BS25" s="22">
        <f t="shared" si="32"/>
        <v>-7</v>
      </c>
      <c r="BT25" s="125">
        <v>4527.32</v>
      </c>
      <c r="BU25" s="125">
        <v>5408.4</v>
      </c>
      <c r="BV25" s="24">
        <f t="shared" si="36"/>
        <v>119.46140321426361</v>
      </c>
      <c r="BW25" s="26">
        <f t="shared" si="37"/>
        <v>881.0799999999999</v>
      </c>
    </row>
    <row r="26" spans="1:75" s="34" customFormat="1" ht="17.25" customHeight="1">
      <c r="A26" s="35" t="s">
        <v>90</v>
      </c>
      <c r="B26" s="125">
        <v>1973</v>
      </c>
      <c r="C26" s="125">
        <v>1868</v>
      </c>
      <c r="D26" s="27">
        <f t="shared" si="38"/>
        <v>94.67815509376584</v>
      </c>
      <c r="E26" s="26">
        <f t="shared" si="39"/>
        <v>-105</v>
      </c>
      <c r="F26" s="125">
        <v>1699</v>
      </c>
      <c r="G26" s="125">
        <v>1563</v>
      </c>
      <c r="H26" s="27">
        <f t="shared" si="2"/>
        <v>91.99529134785168</v>
      </c>
      <c r="I26" s="26">
        <f t="shared" si="3"/>
        <v>-136</v>
      </c>
      <c r="J26" s="125">
        <v>689</v>
      </c>
      <c r="K26" s="125">
        <v>706</v>
      </c>
      <c r="L26" s="27">
        <f t="shared" si="4"/>
        <v>102.46734397677795</v>
      </c>
      <c r="M26" s="26">
        <f t="shared" si="5"/>
        <v>17</v>
      </c>
      <c r="N26" s="125">
        <v>799</v>
      </c>
      <c r="O26" s="125">
        <v>732</v>
      </c>
      <c r="P26" s="27">
        <f t="shared" si="6"/>
        <v>91.6145181476846</v>
      </c>
      <c r="Q26" s="26">
        <f t="shared" si="7"/>
        <v>-67</v>
      </c>
      <c r="R26" s="125">
        <v>257</v>
      </c>
      <c r="S26" s="125">
        <v>284</v>
      </c>
      <c r="T26" s="118">
        <f t="shared" si="8"/>
        <v>110.50583657587549</v>
      </c>
      <c r="U26" s="124">
        <f t="shared" si="9"/>
        <v>27</v>
      </c>
      <c r="V26" s="157">
        <f t="shared" si="33"/>
        <v>32.2</v>
      </c>
      <c r="W26" s="157">
        <f t="shared" si="34"/>
        <v>38.8</v>
      </c>
      <c r="X26" s="118">
        <f t="shared" si="40"/>
        <v>6.599999999999994</v>
      </c>
      <c r="Y26" s="126">
        <v>67</v>
      </c>
      <c r="Z26" s="126">
        <v>44</v>
      </c>
      <c r="AA26" s="118">
        <f t="shared" si="11"/>
        <v>65.67164179104478</v>
      </c>
      <c r="AB26" s="26">
        <f t="shared" si="12"/>
        <v>-23</v>
      </c>
      <c r="AC26" s="125">
        <v>3493</v>
      </c>
      <c r="AD26" s="125">
        <v>1969</v>
      </c>
      <c r="AE26" s="23">
        <f t="shared" si="13"/>
        <v>56.369882622387635</v>
      </c>
      <c r="AF26" s="22">
        <f t="shared" si="14"/>
        <v>-1524</v>
      </c>
      <c r="AG26" s="125">
        <v>1617</v>
      </c>
      <c r="AH26" s="125">
        <v>1485</v>
      </c>
      <c r="AI26" s="23">
        <f t="shared" si="15"/>
        <v>91.83673469387756</v>
      </c>
      <c r="AJ26" s="22">
        <f t="shared" si="16"/>
        <v>-132</v>
      </c>
      <c r="AK26" s="139">
        <v>1185</v>
      </c>
      <c r="AL26" s="139">
        <v>26</v>
      </c>
      <c r="AM26" s="23">
        <f t="shared" si="17"/>
        <v>2.1940928270042197</v>
      </c>
      <c r="AN26" s="22">
        <f t="shared" si="18"/>
        <v>-1159</v>
      </c>
      <c r="AO26" s="125">
        <v>354</v>
      </c>
      <c r="AP26" s="125">
        <v>124</v>
      </c>
      <c r="AQ26" s="27">
        <f t="shared" si="35"/>
        <v>35.02824858757062</v>
      </c>
      <c r="AR26" s="26">
        <f t="shared" si="19"/>
        <v>-230</v>
      </c>
      <c r="AS26" s="127">
        <v>203</v>
      </c>
      <c r="AT26" s="125">
        <v>158</v>
      </c>
      <c r="AU26" s="29">
        <f t="shared" si="31"/>
        <v>77.8</v>
      </c>
      <c r="AV26" s="28">
        <f t="shared" si="20"/>
        <v>-45</v>
      </c>
      <c r="AW26" s="125">
        <v>856</v>
      </c>
      <c r="AX26" s="128">
        <v>759</v>
      </c>
      <c r="AY26" s="24">
        <f t="shared" si="21"/>
        <v>88.7</v>
      </c>
      <c r="AZ26" s="22">
        <f t="shared" si="22"/>
        <v>-97</v>
      </c>
      <c r="BA26" s="125">
        <v>740</v>
      </c>
      <c r="BB26" s="125">
        <v>843</v>
      </c>
      <c r="BC26" s="118">
        <f t="shared" si="41"/>
        <v>113.91891891891892</v>
      </c>
      <c r="BD26" s="26">
        <f t="shared" si="42"/>
        <v>103</v>
      </c>
      <c r="BE26" s="125">
        <v>730</v>
      </c>
      <c r="BF26" s="125">
        <v>836</v>
      </c>
      <c r="BG26" s="118">
        <f t="shared" si="25"/>
        <v>114.52054794520548</v>
      </c>
      <c r="BH26" s="26">
        <f t="shared" si="26"/>
        <v>106</v>
      </c>
      <c r="BI26" s="125">
        <v>410</v>
      </c>
      <c r="BJ26" s="125">
        <v>569</v>
      </c>
      <c r="BK26" s="118">
        <f t="shared" si="27"/>
        <v>138.78048780487805</v>
      </c>
      <c r="BL26" s="26">
        <f t="shared" si="28"/>
        <v>159</v>
      </c>
      <c r="BM26" s="125">
        <v>2416.968325791855</v>
      </c>
      <c r="BN26" s="125">
        <v>3260.3907637655416</v>
      </c>
      <c r="BO26" s="22">
        <f t="shared" si="29"/>
        <v>843.4224379736866</v>
      </c>
      <c r="BP26" s="129">
        <v>37</v>
      </c>
      <c r="BQ26" s="125">
        <v>31</v>
      </c>
      <c r="BR26" s="24">
        <f t="shared" si="30"/>
        <v>83.8</v>
      </c>
      <c r="BS26" s="22">
        <f t="shared" si="32"/>
        <v>-6</v>
      </c>
      <c r="BT26" s="125">
        <v>4710.11</v>
      </c>
      <c r="BU26" s="125">
        <v>5686.65</v>
      </c>
      <c r="BV26" s="24">
        <f t="shared" si="36"/>
        <v>120.73284912666584</v>
      </c>
      <c r="BW26" s="26">
        <f t="shared" si="37"/>
        <v>976.54</v>
      </c>
    </row>
    <row r="27" spans="1:75" s="16" customFormat="1" ht="17.25" customHeight="1">
      <c r="A27" s="31" t="s">
        <v>107</v>
      </c>
      <c r="B27" s="125">
        <v>1336</v>
      </c>
      <c r="C27" s="125">
        <v>1398</v>
      </c>
      <c r="D27" s="27">
        <f t="shared" si="38"/>
        <v>104.64071856287424</v>
      </c>
      <c r="E27" s="26">
        <f t="shared" si="39"/>
        <v>62</v>
      </c>
      <c r="F27" s="125">
        <v>1048</v>
      </c>
      <c r="G27" s="125">
        <v>1095</v>
      </c>
      <c r="H27" s="27">
        <f t="shared" si="2"/>
        <v>104.48473282442747</v>
      </c>
      <c r="I27" s="26">
        <f t="shared" si="3"/>
        <v>47</v>
      </c>
      <c r="J27" s="125">
        <v>279</v>
      </c>
      <c r="K27" s="125">
        <v>313</v>
      </c>
      <c r="L27" s="27">
        <f t="shared" si="4"/>
        <v>112.18637992831542</v>
      </c>
      <c r="M27" s="26">
        <f t="shared" si="5"/>
        <v>34</v>
      </c>
      <c r="N27" s="125">
        <v>894</v>
      </c>
      <c r="O27" s="125">
        <v>829</v>
      </c>
      <c r="P27" s="27">
        <f t="shared" si="6"/>
        <v>92.72930648769575</v>
      </c>
      <c r="Q27" s="26">
        <f t="shared" si="7"/>
        <v>-65</v>
      </c>
      <c r="R27" s="125">
        <v>265</v>
      </c>
      <c r="S27" s="125">
        <v>250</v>
      </c>
      <c r="T27" s="118">
        <f t="shared" si="8"/>
        <v>94.33962264150944</v>
      </c>
      <c r="U27" s="124">
        <f t="shared" si="9"/>
        <v>-15</v>
      </c>
      <c r="V27" s="157">
        <f t="shared" si="33"/>
        <v>29.6</v>
      </c>
      <c r="W27" s="157">
        <f t="shared" si="34"/>
        <v>30.2</v>
      </c>
      <c r="X27" s="118">
        <f t="shared" si="40"/>
        <v>0.5999999999999979</v>
      </c>
      <c r="Y27" s="126">
        <v>102</v>
      </c>
      <c r="Z27" s="126">
        <v>51</v>
      </c>
      <c r="AA27" s="118">
        <f t="shared" si="11"/>
        <v>50</v>
      </c>
      <c r="AB27" s="26">
        <f t="shared" si="12"/>
        <v>-51</v>
      </c>
      <c r="AC27" s="125">
        <v>2191</v>
      </c>
      <c r="AD27" s="125">
        <v>1469</v>
      </c>
      <c r="AE27" s="23">
        <f t="shared" si="13"/>
        <v>67.04701049748974</v>
      </c>
      <c r="AF27" s="22">
        <f t="shared" si="14"/>
        <v>-722</v>
      </c>
      <c r="AG27" s="125">
        <v>1037</v>
      </c>
      <c r="AH27" s="125">
        <v>1079</v>
      </c>
      <c r="AI27" s="23">
        <f t="shared" si="15"/>
        <v>104.05014464802314</v>
      </c>
      <c r="AJ27" s="22">
        <f t="shared" si="16"/>
        <v>42</v>
      </c>
      <c r="AK27" s="139">
        <v>614</v>
      </c>
      <c r="AL27" s="139">
        <v>45</v>
      </c>
      <c r="AM27" s="23">
        <f t="shared" si="17"/>
        <v>7.32899022801303</v>
      </c>
      <c r="AN27" s="22">
        <f t="shared" si="18"/>
        <v>-569</v>
      </c>
      <c r="AO27" s="125">
        <v>221</v>
      </c>
      <c r="AP27" s="125">
        <v>180</v>
      </c>
      <c r="AQ27" s="27">
        <f t="shared" si="35"/>
        <v>81.44796380090497</v>
      </c>
      <c r="AR27" s="26">
        <f t="shared" si="19"/>
        <v>-41</v>
      </c>
      <c r="AS27" s="127">
        <v>174</v>
      </c>
      <c r="AT27" s="125">
        <v>160</v>
      </c>
      <c r="AU27" s="29">
        <f t="shared" si="31"/>
        <v>92</v>
      </c>
      <c r="AV27" s="28">
        <f t="shared" si="20"/>
        <v>-14</v>
      </c>
      <c r="AW27" s="125">
        <v>928</v>
      </c>
      <c r="AX27" s="128">
        <v>886</v>
      </c>
      <c r="AY27" s="24">
        <f t="shared" si="21"/>
        <v>95.5</v>
      </c>
      <c r="AZ27" s="22">
        <f t="shared" si="22"/>
        <v>-42</v>
      </c>
      <c r="BA27" s="125">
        <v>304</v>
      </c>
      <c r="BB27" s="125">
        <v>417</v>
      </c>
      <c r="BC27" s="118">
        <f t="shared" si="41"/>
        <v>137.17105263157893</v>
      </c>
      <c r="BD27" s="26">
        <f t="shared" si="42"/>
        <v>113</v>
      </c>
      <c r="BE27" s="125">
        <v>287</v>
      </c>
      <c r="BF27" s="125">
        <v>367</v>
      </c>
      <c r="BG27" s="118">
        <f t="shared" si="25"/>
        <v>127.87456445993031</v>
      </c>
      <c r="BH27" s="26">
        <f t="shared" si="26"/>
        <v>80</v>
      </c>
      <c r="BI27" s="125">
        <v>247</v>
      </c>
      <c r="BJ27" s="125">
        <v>316</v>
      </c>
      <c r="BK27" s="118">
        <f t="shared" si="27"/>
        <v>127.93522267206478</v>
      </c>
      <c r="BL27" s="26">
        <f t="shared" si="28"/>
        <v>69</v>
      </c>
      <c r="BM27" s="125">
        <v>2739.664804469274</v>
      </c>
      <c r="BN27" s="125">
        <v>3062.310030395137</v>
      </c>
      <c r="BO27" s="22">
        <f t="shared" si="29"/>
        <v>322.6452259258631</v>
      </c>
      <c r="BP27" s="129">
        <v>37</v>
      </c>
      <c r="BQ27" s="125">
        <v>59</v>
      </c>
      <c r="BR27" s="24">
        <f t="shared" si="30"/>
        <v>159.5</v>
      </c>
      <c r="BS27" s="22">
        <f t="shared" si="32"/>
        <v>22</v>
      </c>
      <c r="BT27" s="125">
        <v>4233.89</v>
      </c>
      <c r="BU27" s="125">
        <v>4841.58</v>
      </c>
      <c r="BV27" s="24">
        <f t="shared" si="36"/>
        <v>114.35299452749126</v>
      </c>
      <c r="BW27" s="26">
        <f t="shared" si="37"/>
        <v>607.6899999999996</v>
      </c>
    </row>
    <row r="28" spans="1:75" s="16" customFormat="1" ht="17.25" customHeight="1">
      <c r="A28" s="31" t="s">
        <v>108</v>
      </c>
      <c r="B28" s="125">
        <v>2267</v>
      </c>
      <c r="C28" s="125">
        <v>2141</v>
      </c>
      <c r="D28" s="27">
        <f t="shared" si="38"/>
        <v>94.44199382443759</v>
      </c>
      <c r="E28" s="26">
        <f t="shared" si="39"/>
        <v>-126</v>
      </c>
      <c r="F28" s="125">
        <v>2024</v>
      </c>
      <c r="G28" s="125">
        <v>1949</v>
      </c>
      <c r="H28" s="27">
        <f t="shared" si="2"/>
        <v>96.29446640316206</v>
      </c>
      <c r="I28" s="26">
        <f t="shared" si="3"/>
        <v>-75</v>
      </c>
      <c r="J28" s="125">
        <v>429</v>
      </c>
      <c r="K28" s="125">
        <v>516</v>
      </c>
      <c r="L28" s="27">
        <f t="shared" si="4"/>
        <v>120.27972027972027</v>
      </c>
      <c r="M28" s="26">
        <f t="shared" si="5"/>
        <v>87</v>
      </c>
      <c r="N28" s="125">
        <v>1112</v>
      </c>
      <c r="O28" s="125">
        <v>590</v>
      </c>
      <c r="P28" s="27">
        <f t="shared" si="6"/>
        <v>53.05755395683454</v>
      </c>
      <c r="Q28" s="26">
        <f t="shared" si="7"/>
        <v>-522</v>
      </c>
      <c r="R28" s="125">
        <v>194</v>
      </c>
      <c r="S28" s="125">
        <v>67</v>
      </c>
      <c r="T28" s="118">
        <f t="shared" si="8"/>
        <v>34.5360824742268</v>
      </c>
      <c r="U28" s="124">
        <f t="shared" si="9"/>
        <v>-127</v>
      </c>
      <c r="V28" s="157">
        <f t="shared" si="33"/>
        <v>17.4</v>
      </c>
      <c r="W28" s="157">
        <f t="shared" si="34"/>
        <v>11.4</v>
      </c>
      <c r="X28" s="118">
        <f t="shared" si="40"/>
        <v>-5.999999999999998</v>
      </c>
      <c r="Y28" s="126">
        <v>93</v>
      </c>
      <c r="Z28" s="126">
        <v>59</v>
      </c>
      <c r="AA28" s="118">
        <f t="shared" si="11"/>
        <v>63.44086021505376</v>
      </c>
      <c r="AB28" s="26">
        <f t="shared" si="12"/>
        <v>-34</v>
      </c>
      <c r="AC28" s="125">
        <v>4043</v>
      </c>
      <c r="AD28" s="125">
        <v>2240</v>
      </c>
      <c r="AE28" s="23">
        <f>AD28/AC28*100</f>
        <v>55.404402671283705</v>
      </c>
      <c r="AF28" s="22">
        <f>AD28-AC28</f>
        <v>-1803</v>
      </c>
      <c r="AG28" s="125">
        <v>2006</v>
      </c>
      <c r="AH28" s="125">
        <v>1926</v>
      </c>
      <c r="AI28" s="23">
        <f>AH28/AG28*100</f>
        <v>96.01196410767697</v>
      </c>
      <c r="AJ28" s="22">
        <f>AH28-AG28</f>
        <v>-80</v>
      </c>
      <c r="AK28" s="139">
        <v>1545</v>
      </c>
      <c r="AL28" s="139">
        <v>206</v>
      </c>
      <c r="AM28" s="23">
        <f t="shared" si="17"/>
        <v>13.333333333333334</v>
      </c>
      <c r="AN28" s="22">
        <f>AL28-AK28</f>
        <v>-1339</v>
      </c>
      <c r="AO28" s="125">
        <v>487</v>
      </c>
      <c r="AP28" s="125">
        <v>457</v>
      </c>
      <c r="AQ28" s="27">
        <f t="shared" si="35"/>
        <v>93.83983572895276</v>
      </c>
      <c r="AR28" s="26">
        <f t="shared" si="19"/>
        <v>-30</v>
      </c>
      <c r="AS28" s="127">
        <v>188</v>
      </c>
      <c r="AT28" s="125">
        <v>144</v>
      </c>
      <c r="AU28" s="29">
        <f t="shared" si="31"/>
        <v>76.6</v>
      </c>
      <c r="AV28" s="28">
        <f t="shared" si="20"/>
        <v>-44</v>
      </c>
      <c r="AW28" s="125">
        <v>1184</v>
      </c>
      <c r="AX28" s="128">
        <v>776</v>
      </c>
      <c r="AY28" s="24">
        <f t="shared" si="21"/>
        <v>65.5</v>
      </c>
      <c r="AZ28" s="22">
        <f t="shared" si="22"/>
        <v>-408</v>
      </c>
      <c r="BA28" s="125">
        <v>758</v>
      </c>
      <c r="BB28" s="125">
        <v>1288</v>
      </c>
      <c r="BC28" s="118">
        <f t="shared" si="41"/>
        <v>169.92084432717678</v>
      </c>
      <c r="BD28" s="26">
        <f t="shared" si="42"/>
        <v>530</v>
      </c>
      <c r="BE28" s="125">
        <v>710</v>
      </c>
      <c r="BF28" s="125">
        <v>1188</v>
      </c>
      <c r="BG28" s="118">
        <f t="shared" si="25"/>
        <v>167.32394366197184</v>
      </c>
      <c r="BH28" s="26">
        <f t="shared" si="26"/>
        <v>478</v>
      </c>
      <c r="BI28" s="125">
        <v>499</v>
      </c>
      <c r="BJ28" s="125">
        <v>856</v>
      </c>
      <c r="BK28" s="118">
        <f t="shared" si="27"/>
        <v>171.5430861723447</v>
      </c>
      <c r="BL28" s="26">
        <f t="shared" si="28"/>
        <v>357</v>
      </c>
      <c r="BM28" s="125">
        <v>2085.9322033898306</v>
      </c>
      <c r="BN28" s="125">
        <v>3008</v>
      </c>
      <c r="BO28" s="22">
        <f t="shared" si="29"/>
        <v>922.0677966101694</v>
      </c>
      <c r="BP28" s="129">
        <v>70</v>
      </c>
      <c r="BQ28" s="125">
        <v>181</v>
      </c>
      <c r="BR28" s="24">
        <f t="shared" si="30"/>
        <v>258.6</v>
      </c>
      <c r="BS28" s="22">
        <f t="shared" si="32"/>
        <v>111</v>
      </c>
      <c r="BT28" s="125">
        <v>4511.44</v>
      </c>
      <c r="BU28" s="125">
        <v>5378.55</v>
      </c>
      <c r="BV28" s="24">
        <f t="shared" si="36"/>
        <v>119.2202489670704</v>
      </c>
      <c r="BW28" s="26">
        <f t="shared" si="37"/>
        <v>867.1100000000006</v>
      </c>
    </row>
    <row r="29" spans="1:75" s="36" customFormat="1" ht="19.5" customHeight="1">
      <c r="A29" s="31" t="s">
        <v>96</v>
      </c>
      <c r="B29" s="125">
        <v>945</v>
      </c>
      <c r="C29" s="125">
        <v>895</v>
      </c>
      <c r="D29" s="27">
        <f t="shared" si="38"/>
        <v>94.70899470899471</v>
      </c>
      <c r="E29" s="26">
        <f t="shared" si="39"/>
        <v>-50</v>
      </c>
      <c r="F29" s="125">
        <v>718</v>
      </c>
      <c r="G29" s="125">
        <v>706</v>
      </c>
      <c r="H29" s="27">
        <f t="shared" si="2"/>
        <v>98.32869080779945</v>
      </c>
      <c r="I29" s="26">
        <f t="shared" si="3"/>
        <v>-12</v>
      </c>
      <c r="J29" s="125">
        <v>243</v>
      </c>
      <c r="K29" s="125">
        <v>227</v>
      </c>
      <c r="L29" s="27">
        <f t="shared" si="4"/>
        <v>93.4156378600823</v>
      </c>
      <c r="M29" s="26">
        <f t="shared" si="5"/>
        <v>-16</v>
      </c>
      <c r="N29" s="125">
        <v>484</v>
      </c>
      <c r="O29" s="125">
        <v>398</v>
      </c>
      <c r="P29" s="27">
        <f t="shared" si="6"/>
        <v>82.23140495867769</v>
      </c>
      <c r="Q29" s="26">
        <f t="shared" si="7"/>
        <v>-86</v>
      </c>
      <c r="R29" s="125">
        <v>195</v>
      </c>
      <c r="S29" s="125">
        <v>137</v>
      </c>
      <c r="T29" s="118">
        <f t="shared" si="8"/>
        <v>70.25641025641025</v>
      </c>
      <c r="U29" s="124">
        <f t="shared" si="9"/>
        <v>-58</v>
      </c>
      <c r="V29" s="157">
        <f t="shared" si="33"/>
        <v>40.3</v>
      </c>
      <c r="W29" s="157">
        <f t="shared" si="34"/>
        <v>34.4</v>
      </c>
      <c r="X29" s="118">
        <f t="shared" si="40"/>
        <v>-5.899999999999999</v>
      </c>
      <c r="Y29" s="126">
        <v>17</v>
      </c>
      <c r="Z29" s="126">
        <v>19</v>
      </c>
      <c r="AA29" s="118">
        <f t="shared" si="11"/>
        <v>111.76470588235294</v>
      </c>
      <c r="AB29" s="26">
        <f t="shared" si="12"/>
        <v>2</v>
      </c>
      <c r="AC29" s="125">
        <v>1501</v>
      </c>
      <c r="AD29" s="125">
        <v>1026</v>
      </c>
      <c r="AE29" s="23">
        <f>AD29/AC29*100</f>
        <v>68.35443037974683</v>
      </c>
      <c r="AF29" s="22">
        <f>AD29-AC29</f>
        <v>-475</v>
      </c>
      <c r="AG29" s="125">
        <v>717</v>
      </c>
      <c r="AH29" s="125">
        <v>697</v>
      </c>
      <c r="AI29" s="23">
        <f>AH29/AG29*100</f>
        <v>97.21059972105998</v>
      </c>
      <c r="AJ29" s="22">
        <f>AH29-AG29</f>
        <v>-20</v>
      </c>
      <c r="AK29" s="139">
        <v>503</v>
      </c>
      <c r="AL29" s="139">
        <v>130</v>
      </c>
      <c r="AM29" s="23">
        <f t="shared" si="17"/>
        <v>25.844930417495032</v>
      </c>
      <c r="AN29" s="22">
        <f>AL29-AK29</f>
        <v>-373</v>
      </c>
      <c r="AO29" s="125">
        <v>281</v>
      </c>
      <c r="AP29" s="125">
        <v>202</v>
      </c>
      <c r="AQ29" s="27">
        <f t="shared" si="35"/>
        <v>71.88612099644128</v>
      </c>
      <c r="AR29" s="26">
        <f t="shared" si="19"/>
        <v>-79</v>
      </c>
      <c r="AS29" s="127">
        <v>80</v>
      </c>
      <c r="AT29" s="125">
        <v>81</v>
      </c>
      <c r="AU29" s="29">
        <f t="shared" si="31"/>
        <v>101.3</v>
      </c>
      <c r="AV29" s="28">
        <f t="shared" si="20"/>
        <v>1</v>
      </c>
      <c r="AW29" s="125">
        <v>471</v>
      </c>
      <c r="AX29" s="128">
        <v>425</v>
      </c>
      <c r="AY29" s="24">
        <f t="shared" si="21"/>
        <v>90.2</v>
      </c>
      <c r="AZ29" s="22">
        <f t="shared" si="22"/>
        <v>-46</v>
      </c>
      <c r="BA29" s="125">
        <v>338</v>
      </c>
      <c r="BB29" s="125">
        <v>390</v>
      </c>
      <c r="BC29" s="118">
        <f t="shared" si="41"/>
        <v>115.38461538461537</v>
      </c>
      <c r="BD29" s="26">
        <f t="shared" si="42"/>
        <v>52</v>
      </c>
      <c r="BE29" s="125">
        <v>308</v>
      </c>
      <c r="BF29" s="125">
        <v>366</v>
      </c>
      <c r="BG29" s="118">
        <f t="shared" si="25"/>
        <v>118.83116883116882</v>
      </c>
      <c r="BH29" s="26">
        <f t="shared" si="26"/>
        <v>58</v>
      </c>
      <c r="BI29" s="125">
        <v>251</v>
      </c>
      <c r="BJ29" s="125">
        <v>298</v>
      </c>
      <c r="BK29" s="118">
        <f t="shared" si="27"/>
        <v>118.72509960159363</v>
      </c>
      <c r="BL29" s="26">
        <f t="shared" si="28"/>
        <v>47</v>
      </c>
      <c r="BM29" s="125">
        <v>2747.674418604651</v>
      </c>
      <c r="BN29" s="125">
        <v>3271.386430678466</v>
      </c>
      <c r="BO29" s="22">
        <f t="shared" si="29"/>
        <v>523.712012073815</v>
      </c>
      <c r="BP29" s="129">
        <v>56</v>
      </c>
      <c r="BQ29" s="125">
        <v>26</v>
      </c>
      <c r="BR29" s="24">
        <f t="shared" si="30"/>
        <v>46.4</v>
      </c>
      <c r="BS29" s="22">
        <f t="shared" si="32"/>
        <v>-30</v>
      </c>
      <c r="BT29" s="125">
        <v>4293.79</v>
      </c>
      <c r="BU29" s="125">
        <v>5053.65</v>
      </c>
      <c r="BV29" s="24">
        <f t="shared" si="36"/>
        <v>117.69672014700299</v>
      </c>
      <c r="BW29" s="26">
        <f t="shared" si="37"/>
        <v>759.8599999999997</v>
      </c>
    </row>
    <row r="30" spans="1:75" s="36" customFormat="1" ht="15">
      <c r="A30" s="31" t="s">
        <v>109</v>
      </c>
      <c r="B30" s="125">
        <v>1887</v>
      </c>
      <c r="C30" s="125">
        <v>1644</v>
      </c>
      <c r="D30" s="27">
        <f t="shared" si="38"/>
        <v>87.12241653418124</v>
      </c>
      <c r="E30" s="26">
        <f t="shared" si="39"/>
        <v>-243</v>
      </c>
      <c r="F30" s="125">
        <v>1432</v>
      </c>
      <c r="G30" s="125">
        <v>1344</v>
      </c>
      <c r="H30" s="27">
        <f t="shared" si="2"/>
        <v>93.85474860335195</v>
      </c>
      <c r="I30" s="26">
        <f t="shared" si="3"/>
        <v>-88</v>
      </c>
      <c r="J30" s="125">
        <v>464</v>
      </c>
      <c r="K30" s="125">
        <v>526</v>
      </c>
      <c r="L30" s="27">
        <f t="shared" si="4"/>
        <v>113.36206896551724</v>
      </c>
      <c r="M30" s="26">
        <f t="shared" si="5"/>
        <v>62</v>
      </c>
      <c r="N30" s="125">
        <v>829</v>
      </c>
      <c r="O30" s="125">
        <v>603</v>
      </c>
      <c r="P30" s="27">
        <f t="shared" si="6"/>
        <v>72.73823884197829</v>
      </c>
      <c r="Q30" s="26">
        <f t="shared" si="7"/>
        <v>-226</v>
      </c>
      <c r="R30" s="125">
        <v>375</v>
      </c>
      <c r="S30" s="125">
        <v>227</v>
      </c>
      <c r="T30" s="118">
        <f t="shared" si="8"/>
        <v>60.53333333333333</v>
      </c>
      <c r="U30" s="124">
        <f t="shared" si="9"/>
        <v>-148</v>
      </c>
      <c r="V30" s="157">
        <f t="shared" si="33"/>
        <v>45.2</v>
      </c>
      <c r="W30" s="157">
        <f t="shared" si="34"/>
        <v>37.6</v>
      </c>
      <c r="X30" s="118">
        <f t="shared" si="40"/>
        <v>-7.600000000000001</v>
      </c>
      <c r="Y30" s="126">
        <v>95</v>
      </c>
      <c r="Z30" s="126">
        <v>59</v>
      </c>
      <c r="AA30" s="118">
        <f t="shared" si="11"/>
        <v>62.10526315789474</v>
      </c>
      <c r="AB30" s="26">
        <f t="shared" si="12"/>
        <v>-36</v>
      </c>
      <c r="AC30" s="125">
        <v>4065</v>
      </c>
      <c r="AD30" s="125">
        <v>2089</v>
      </c>
      <c r="AE30" s="23">
        <f>AD30/AC30*100</f>
        <v>51.389913899138996</v>
      </c>
      <c r="AF30" s="22">
        <f>AD30-AC30</f>
        <v>-1976</v>
      </c>
      <c r="AG30" s="125">
        <v>1415</v>
      </c>
      <c r="AH30" s="125">
        <v>1280</v>
      </c>
      <c r="AI30" s="23">
        <f>AH30/AG30*100</f>
        <v>90.45936395759718</v>
      </c>
      <c r="AJ30" s="22">
        <f>AH30-AG30</f>
        <v>-135</v>
      </c>
      <c r="AK30" s="139">
        <v>1585</v>
      </c>
      <c r="AL30" s="139">
        <v>217</v>
      </c>
      <c r="AM30" s="23">
        <f t="shared" si="17"/>
        <v>13.690851735015771</v>
      </c>
      <c r="AN30" s="22">
        <f>AL30-AK30</f>
        <v>-1368</v>
      </c>
      <c r="AO30" s="125">
        <v>181</v>
      </c>
      <c r="AP30" s="125">
        <v>76</v>
      </c>
      <c r="AQ30" s="27">
        <f t="shared" si="35"/>
        <v>41.988950276243095</v>
      </c>
      <c r="AR30" s="26">
        <f t="shared" si="19"/>
        <v>-105</v>
      </c>
      <c r="AS30" s="127">
        <v>245</v>
      </c>
      <c r="AT30" s="125">
        <v>188</v>
      </c>
      <c r="AU30" s="29">
        <f>ROUND(AT30/AS30*100,1)</f>
        <v>76.7</v>
      </c>
      <c r="AV30" s="28">
        <f>AT30-AS30</f>
        <v>-57</v>
      </c>
      <c r="AW30" s="125">
        <v>869</v>
      </c>
      <c r="AX30" s="128">
        <v>629</v>
      </c>
      <c r="AY30" s="24">
        <f>ROUND(AX30/AW30*100,1)</f>
        <v>72.4</v>
      </c>
      <c r="AZ30" s="22">
        <f>AX30-AW30</f>
        <v>-240</v>
      </c>
      <c r="BA30" s="125">
        <v>716</v>
      </c>
      <c r="BB30" s="125">
        <v>823</v>
      </c>
      <c r="BC30" s="118">
        <f t="shared" si="41"/>
        <v>114.94413407821229</v>
      </c>
      <c r="BD30" s="26">
        <f t="shared" si="42"/>
        <v>107</v>
      </c>
      <c r="BE30" s="125">
        <v>643</v>
      </c>
      <c r="BF30" s="125">
        <v>756</v>
      </c>
      <c r="BG30" s="118">
        <f t="shared" si="25"/>
        <v>117.57387247278383</v>
      </c>
      <c r="BH30" s="26">
        <f t="shared" si="26"/>
        <v>113</v>
      </c>
      <c r="BI30" s="125">
        <v>433</v>
      </c>
      <c r="BJ30" s="125">
        <v>566</v>
      </c>
      <c r="BK30" s="118">
        <f t="shared" si="27"/>
        <v>130.71593533487297</v>
      </c>
      <c r="BL30" s="26">
        <f t="shared" si="28"/>
        <v>133</v>
      </c>
      <c r="BM30" s="125">
        <v>1930.7692307692307</v>
      </c>
      <c r="BN30" s="125">
        <v>2490.924369747899</v>
      </c>
      <c r="BO30" s="22">
        <f>BN30-BM30</f>
        <v>560.1551389786684</v>
      </c>
      <c r="BP30" s="129">
        <v>71</v>
      </c>
      <c r="BQ30" s="125">
        <v>41</v>
      </c>
      <c r="BR30" s="24">
        <f t="shared" si="30"/>
        <v>57.7</v>
      </c>
      <c r="BS30" s="22">
        <f>BQ30-BP30</f>
        <v>-30</v>
      </c>
      <c r="BT30" s="125">
        <v>4259.17</v>
      </c>
      <c r="BU30" s="125">
        <v>4838.98</v>
      </c>
      <c r="BV30" s="24">
        <f t="shared" si="36"/>
        <v>113.61321572043379</v>
      </c>
      <c r="BW30" s="26">
        <f t="shared" si="37"/>
        <v>579.8099999999995</v>
      </c>
    </row>
    <row r="31" spans="5:17" s="36" customFormat="1" ht="12.75">
      <c r="E31" s="37"/>
      <c r="I31" s="37"/>
      <c r="J31" s="37"/>
      <c r="K31" s="37"/>
      <c r="L31" s="37"/>
      <c r="M31" s="37"/>
      <c r="N31" s="37"/>
      <c r="O31" s="37"/>
      <c r="P31" s="37"/>
      <c r="Q31" s="37"/>
    </row>
    <row r="32" s="36" customFormat="1" ht="12.75"/>
    <row r="33" s="36" customFormat="1" ht="12.75"/>
    <row r="34" s="36" customFormat="1" ht="12.75"/>
    <row r="35" s="36" customFormat="1" ht="12.75"/>
    <row r="36" s="36" customFormat="1" ht="12.75"/>
    <row r="37" s="36" customFormat="1" ht="12.75"/>
    <row r="38" s="36" customFormat="1" ht="12.75"/>
    <row r="39" s="36" customFormat="1" ht="12.75"/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pans="29:40" s="36" customFormat="1" ht="12.75"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</row>
    <row r="50" spans="29:40" s="36" customFormat="1" ht="12.75"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="16" customFormat="1" ht="12.75"/>
    <row r="52" s="16" customFormat="1" ht="12.75"/>
    <row r="53" s="16" customFormat="1" ht="12.75"/>
    <row r="54" s="16" customFormat="1" ht="12.75"/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16" customFormat="1" ht="12.75"/>
    <row r="108" s="16" customFormat="1" ht="12.75"/>
    <row r="109" s="16" customFormat="1" ht="12.75"/>
    <row r="110" s="16" customFormat="1" ht="12.75"/>
    <row r="111" s="16" customFormat="1" ht="12.75"/>
    <row r="112" s="16" customFormat="1" ht="12.75"/>
    <row r="113" s="16" customFormat="1" ht="12.75"/>
    <row r="114" s="16" customFormat="1" ht="12.75"/>
    <row r="115" s="16" customFormat="1" ht="12.75"/>
    <row r="116" s="16" customFormat="1" ht="12.75"/>
    <row r="117" s="16" customFormat="1" ht="12.75"/>
    <row r="118" s="16" customFormat="1" ht="12.75"/>
    <row r="119" s="16" customFormat="1" ht="12.75"/>
    <row r="120" s="16" customFormat="1" ht="12.75"/>
    <row r="121" s="16" customFormat="1" ht="12.75"/>
    <row r="122" s="16" customFormat="1" ht="12.75"/>
    <row r="123" s="16" customFormat="1" ht="12.75"/>
    <row r="124" s="16" customFormat="1" ht="12.75"/>
    <row r="125" s="16" customFormat="1" ht="12.75"/>
    <row r="126" s="16" customFormat="1" ht="12.75"/>
    <row r="127" s="16" customFormat="1" ht="12.75"/>
    <row r="128" s="16" customFormat="1" ht="12.75"/>
    <row r="129" s="16" customFormat="1" ht="12.75"/>
    <row r="130" s="16" customFormat="1" ht="12.75"/>
    <row r="131" s="16" customFormat="1" ht="12.75"/>
    <row r="132" s="16" customFormat="1" ht="12.75"/>
    <row r="133" spans="29:40" s="16" customFormat="1" ht="12.75"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</row>
    <row r="134" spans="29:40" s="16" customFormat="1" ht="12.75"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</row>
  </sheetData>
  <sheetProtection/>
  <mergeCells count="81">
    <mergeCell ref="J4:M4"/>
    <mergeCell ref="J5:M6"/>
    <mergeCell ref="V4:X6"/>
    <mergeCell ref="V7:V8"/>
    <mergeCell ref="W7:W8"/>
    <mergeCell ref="BN7:BN8"/>
    <mergeCell ref="J7:J8"/>
    <mergeCell ref="BJ7:BJ8"/>
    <mergeCell ref="AU7:AV7"/>
    <mergeCell ref="BC7:BD7"/>
    <mergeCell ref="Y7:Y8"/>
    <mergeCell ref="AW4:AZ6"/>
    <mergeCell ref="T7:U7"/>
    <mergeCell ref="BM4:BO6"/>
    <mergeCell ref="AC4:AF6"/>
    <mergeCell ref="AG5:AJ6"/>
    <mergeCell ref="AG4:AN4"/>
    <mergeCell ref="AK5:AN6"/>
    <mergeCell ref="AE7:AF7"/>
    <mergeCell ref="AK7:AK8"/>
    <mergeCell ref="BO7:BO8"/>
    <mergeCell ref="K7:K8"/>
    <mergeCell ref="AM7:AN7"/>
    <mergeCell ref="AO4:AR6"/>
    <mergeCell ref="BE7:BE8"/>
    <mergeCell ref="BT4:BW6"/>
    <mergeCell ref="BT7:BT8"/>
    <mergeCell ref="BU7:BU8"/>
    <mergeCell ref="BV7:BW7"/>
    <mergeCell ref="BK7:BL7"/>
    <mergeCell ref="AO7:AO8"/>
    <mergeCell ref="AT7:AT8"/>
    <mergeCell ref="BP7:BP8"/>
    <mergeCell ref="BR7:BS7"/>
    <mergeCell ref="A4:A8"/>
    <mergeCell ref="F4:I6"/>
    <mergeCell ref="N4:Q6"/>
    <mergeCell ref="F7:F8"/>
    <mergeCell ref="N7:N8"/>
    <mergeCell ref="Z7:Z8"/>
    <mergeCell ref="X7:X8"/>
    <mergeCell ref="AH7:AH8"/>
    <mergeCell ref="L7:M7"/>
    <mergeCell ref="BA4:BD6"/>
    <mergeCell ref="BA7:BA8"/>
    <mergeCell ref="BB7:BB8"/>
    <mergeCell ref="R7:R8"/>
    <mergeCell ref="AP7:AP8"/>
    <mergeCell ref="AW7:AX7"/>
    <mergeCell ref="AY7:AZ7"/>
    <mergeCell ref="AI7:AJ7"/>
    <mergeCell ref="B7:B8"/>
    <mergeCell ref="C7:C8"/>
    <mergeCell ref="D7:E7"/>
    <mergeCell ref="G7:G8"/>
    <mergeCell ref="S7:S8"/>
    <mergeCell ref="BQ7:BQ8"/>
    <mergeCell ref="BF7:BF8"/>
    <mergeCell ref="BG7:BH7"/>
    <mergeCell ref="BI7:BI8"/>
    <mergeCell ref="BM7:BM8"/>
    <mergeCell ref="B2:X2"/>
    <mergeCell ref="B3:X3"/>
    <mergeCell ref="B4:E6"/>
    <mergeCell ref="BE4:BH6"/>
    <mergeCell ref="R4:U6"/>
    <mergeCell ref="H7:I7"/>
    <mergeCell ref="O7:O8"/>
    <mergeCell ref="P7:Q7"/>
    <mergeCell ref="AC7:AC8"/>
    <mergeCell ref="AA7:AB7"/>
    <mergeCell ref="Y4:AB6"/>
    <mergeCell ref="AS4:AV6"/>
    <mergeCell ref="AD7:AD8"/>
    <mergeCell ref="AL7:AL8"/>
    <mergeCell ref="BP4:BS6"/>
    <mergeCell ref="BI4:BL4"/>
    <mergeCell ref="BI5:BL6"/>
    <mergeCell ref="AQ7:AR7"/>
    <mergeCell ref="AS7:AS8"/>
    <mergeCell ref="AG7:AG8"/>
  </mergeCells>
  <printOptions horizontalCentered="1" verticalCentered="1"/>
  <pageMargins left="0" right="0" top="0.15748031496062992" bottom="0" header="0.15748031496062992" footer="0"/>
  <pageSetup fitToWidth="3" horizontalDpi="600" verticalDpi="600" orientation="landscape" paperSize="9" scale="83" r:id="rId1"/>
  <colBreaks count="3" manualBreakCount="3">
    <brk id="24" min="1" max="29" man="1"/>
    <brk id="40" min="1" max="29" man="1"/>
    <brk id="56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Statist</cp:lastModifiedBy>
  <cp:lastPrinted>2020-04-14T12:41:17Z</cp:lastPrinted>
  <dcterms:created xsi:type="dcterms:W3CDTF">2017-11-17T08:56:41Z</dcterms:created>
  <dcterms:modified xsi:type="dcterms:W3CDTF">2020-06-15T11:24:53Z</dcterms:modified>
  <cp:category/>
  <cp:version/>
  <cp:contentType/>
  <cp:contentStatus/>
</cp:coreProperties>
</file>